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2"/>
  </bookViews>
  <sheets>
    <sheet name="Synthèse" sheetId="4" r:id="rId1"/>
    <sheet name="Comptage Vitesse Sens 1 60 Min" sheetId="3" r:id="rId2"/>
    <sheet name="Comptage Vitesse Sens 2 60 Min" sheetId="5" r:id="rId3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2">'Comptage Vitesse Sens 2 60 Min'!$A$1:$U$585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5" l="1"/>
  <c r="F605" i="5"/>
  <c r="G605" i="3"/>
  <c r="F605" i="3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N614" i="3" l="1"/>
  <c r="D614" i="3" s="1"/>
  <c r="D63" i="4" s="1"/>
  <c r="O612" i="3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C424" i="5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M227" i="3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T27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G97" i="3"/>
  <c r="Q32" i="3"/>
  <c r="M32" i="3"/>
  <c r="I32" i="3"/>
  <c r="E32" i="3"/>
  <c r="O97" i="3"/>
  <c r="M230" i="3" l="1"/>
  <c r="Q489" i="5"/>
  <c r="C554" i="5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U490" i="5" s="1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G42" i="4"/>
  <c r="M488" i="5"/>
  <c r="F488" i="5"/>
  <c r="L488" i="5"/>
  <c r="D488" i="5"/>
  <c r="G488" i="5"/>
  <c r="B488" i="5"/>
  <c r="C488" i="5"/>
  <c r="O488" i="5"/>
  <c r="Q488" i="5"/>
  <c r="J488" i="5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L519" i="5" l="1"/>
  <c r="M491" i="5"/>
  <c r="G599" i="5" s="1"/>
  <c r="I492" i="5"/>
  <c r="I491" i="5"/>
  <c r="F599" i="5" s="1"/>
  <c r="E599" i="5" s="1"/>
  <c r="F45" i="4" s="1"/>
  <c r="U488" i="5"/>
  <c r="L518" i="5"/>
  <c r="T296" i="3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J43" i="4" s="1"/>
  <c r="F600" i="3"/>
  <c r="H46" i="4"/>
  <c r="G43" i="4"/>
  <c r="K43" i="4" s="1"/>
  <c r="G604" i="5"/>
  <c r="G598" i="3"/>
  <c r="D43" i="4"/>
  <c r="L43" i="4" s="1"/>
  <c r="I559" i="3"/>
  <c r="D46" i="4"/>
  <c r="T361" i="3"/>
  <c r="H597" i="5"/>
  <c r="I43" i="4" s="1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G45" i="4" l="1"/>
  <c r="T491" i="5"/>
  <c r="AZ587" i="5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6" i="5" l="1"/>
  <c r="BE574" i="5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 s="1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<sst xmlns="http://schemas.openxmlformats.org/spreadsheetml/2006/main" count="2062" uniqueCount="172">
  <si>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</si>
  <si>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</si>
  <si>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</si>
  <si>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</si>
  <si>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</si>
  <si>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</si>
  <si>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</si>
  <si>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</si>
  <si>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</si>
  <si>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</si>
  <si>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</si>
  <si>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</si>
  <si>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</si>
  <si>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</si>
  <si>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</si>
  <si>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</si>
  <si>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</si>
  <si>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</si>
  <si>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</si>
  <si>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</si>
  <si>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</si>
  <si>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</si>
  <si>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</si>
  <si>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</si>
  <si>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</si>
  <si>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</si>
  <si>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</si>
  <si>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</si>
  <si>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</si>
  <si>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</si>
  <si>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</si>
  <si>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</si>
  <si>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</si>
  <si>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</si>
  <si>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</si>
  <si>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</si>
  <si>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</si>
  <si>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</si>
  <si>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</si>
  <si>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</si>
  <si>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</si>
  <si>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</si>
  <si>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</si>
  <si>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</si>
  <si>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</si>
  <si>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</si>
  <si>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</si>
  <si>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</si>
  <si>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</si>
  <si>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</si>
  <si>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</si>
  <si>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</si>
  <si>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</si>
  <si>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</si>
  <si>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</si>
  <si>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</si>
  <si>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</si>
  <si>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</si>
  <si>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</si>
  <si>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</si>
  <si>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</si>
  <si>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</si>
  <si>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</si>
  <si>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</si>
  <si>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</si>
  <si>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</si>
  <si>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</si>
  <si>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</si>
  <si>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</si>
  <si>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</si>
  <si>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</si>
  <si>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</si>
  <si>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</si>
  <si>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</si>
  <si>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</si>
  <si>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</si>
  <si>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</si>
  <si>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</si>
  <si>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</si>
  <si>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</si>
  <si>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</si>
  <si>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</si>
  <si>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</si>
  <si>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</si>
  <si>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</si>
  <si>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</si>
  <si>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</si>
  <si>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</si>
  <si>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</si>
  <si>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</si>
  <si>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</si>
  <si>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</si>
  <si>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</si>
  <si>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</si>
  <si>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</si>
  <si>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</si>
  <si>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</si>
  <si>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</si>
  <si>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</si>
  <si>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</si>
  <si>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</si>
  <si>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</si>
  <si>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</si>
  <si>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</si>
  <si>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</si>
  <si>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</si>
  <si>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</si>
  <si>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</si>
  <si>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</si>
  <si>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</si>
  <si>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</si>
  <si>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</si>
  <si>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</si>
  <si>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</si>
  <si>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</si>
  <si>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</si>
  <si>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</si>
  <si>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</si>
  <si>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</si>
  <si>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</si>
  <si>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</si>
  <si>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</si>
  <si>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</si>
  <si>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</si>
  <si>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</si>
  <si>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</si>
  <si>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</si>
  <si>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</si>
  <si>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</si>
  <si>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</si>
  <si>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</si>
  <si>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</si>
  <si>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</si>
  <si>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</si>
  <si>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</si>
  <si>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</si>
  <si>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</si>
  <si>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</si>
  <si>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</si>
  <si>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</si>
  <si>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</si>
  <si>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</si>
  <si>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</si>
  <si>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</si>
  <si>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</si>
  <si>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</si>
  <si>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</si>
  <si>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</si>
  <si>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</si>
  <si>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</si>
  <si>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</si>
  <si>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</si>
  <si>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</si>
  <si>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</si>
  <si>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</si>
  <si>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</si>
  <si>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</si>
  <si>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</si>
  <si>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</si>
  <si>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</si>
  <si>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Poste 11 Rue Diderot</t>
  </si>
  <si>
    <t>48.85078, 2.43996</t>
  </si>
  <si>
    <t>Rue Leroyer</t>
  </si>
  <si>
    <t>Rue Crébillon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</si>
  <si>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</si>
  <si>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</si>
  <si>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</si>
  <si>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</si>
  <si>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</si>
  <si>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</si>
  <si>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</si>
  <si>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Comptages vitesse TV/PL à Vincennes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</si>
</sst>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  <xf numFmtId="0" fontId="21" fillId="7" borderId="66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415296"/>
        <c:axId val="135416832"/>
        <c:axId val="0"/>
      </c:area3DChart>
      <c:catAx>
        <c:axId val="1354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16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41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15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42112"/>
        <c:axId val="16443648"/>
        <c:axId val="0"/>
      </c:bar3DChart>
      <c:catAx>
        <c:axId val="164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364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44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2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28</c:v>
                </c:pt>
                <c:pt idx="3">
                  <c:v>12</c:v>
                </c:pt>
                <c:pt idx="4">
                  <c:v>20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63</c:v>
                </c:pt>
                <c:pt idx="9">
                  <c:v>79</c:v>
                </c:pt>
                <c:pt idx="10">
                  <c:v>96</c:v>
                </c:pt>
                <c:pt idx="11">
                  <c:v>120</c:v>
                </c:pt>
                <c:pt idx="12">
                  <c:v>128</c:v>
                </c:pt>
                <c:pt idx="13">
                  <c:v>135</c:v>
                </c:pt>
                <c:pt idx="14">
                  <c:v>148</c:v>
                </c:pt>
                <c:pt idx="15">
                  <c:v>161</c:v>
                </c:pt>
                <c:pt idx="16">
                  <c:v>155</c:v>
                </c:pt>
                <c:pt idx="17">
                  <c:v>174</c:v>
                </c:pt>
                <c:pt idx="18">
                  <c:v>181</c:v>
                </c:pt>
                <c:pt idx="19">
                  <c:v>173</c:v>
                </c:pt>
                <c:pt idx="20">
                  <c:v>127</c:v>
                </c:pt>
                <c:pt idx="21">
                  <c:v>101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457280"/>
        <c:axId val="143520512"/>
        <c:axId val="0"/>
      </c:area3DChart>
      <c:catAx>
        <c:axId val="1434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20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52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457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545088"/>
        <c:axId val="143546624"/>
        <c:axId val="0"/>
      </c:area3DChart>
      <c:catAx>
        <c:axId val="1435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4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54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45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2093</c:v>
                </c:pt>
                <c:pt idx="1">
                  <c:v>123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660928"/>
        <c:axId val="143662464"/>
        <c:axId val="0"/>
      </c:bar3DChart>
      <c:catAx>
        <c:axId val="143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66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6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660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46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682944"/>
        <c:axId val="143701120"/>
        <c:axId val="0"/>
      </c:bar3DChart>
      <c:catAx>
        <c:axId val="1436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70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0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682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80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  <c:pt idx="10">
                  <c:v>83</c:v>
                </c:pt>
                <c:pt idx="11">
                  <c:v>111</c:v>
                </c:pt>
                <c:pt idx="12">
                  <c:v>148</c:v>
                </c:pt>
                <c:pt idx="13">
                  <c:v>103</c:v>
                </c:pt>
                <c:pt idx="14">
                  <c:v>110</c:v>
                </c:pt>
                <c:pt idx="15">
                  <c:v>114</c:v>
                </c:pt>
                <c:pt idx="16">
                  <c:v>127</c:v>
                </c:pt>
                <c:pt idx="17">
                  <c:v>117</c:v>
                </c:pt>
                <c:pt idx="18">
                  <c:v>128</c:v>
                </c:pt>
                <c:pt idx="19">
                  <c:v>133</c:v>
                </c:pt>
                <c:pt idx="20">
                  <c:v>131</c:v>
                </c:pt>
                <c:pt idx="21">
                  <c:v>82</c:v>
                </c:pt>
                <c:pt idx="22">
                  <c:v>64</c:v>
                </c:pt>
                <c:pt idx="23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734272"/>
        <c:axId val="143735808"/>
        <c:axId val="0"/>
      </c:area3DChart>
      <c:catAx>
        <c:axId val="1437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73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73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734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752192"/>
        <c:axId val="143811328"/>
        <c:axId val="0"/>
      </c:area3DChart>
      <c:catAx>
        <c:axId val="1437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11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1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752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1702</c:v>
                </c:pt>
                <c:pt idx="1">
                  <c:v>154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856000"/>
        <c:axId val="143857536"/>
        <c:axId val="0"/>
      </c:bar3DChart>
      <c:catAx>
        <c:axId val="1438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85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560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115584"/>
        <c:axId val="144117120"/>
        <c:axId val="0"/>
      </c:bar3DChart>
      <c:catAx>
        <c:axId val="14411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17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1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15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41.142857142857139</c:v>
                </c:pt>
                <c:pt idx="1">
                  <c:v>26.571428571428569</c:v>
                </c:pt>
                <c:pt idx="2">
                  <c:v>17.714285714285715</c:v>
                </c:pt>
                <c:pt idx="3">
                  <c:v>11.999999999999998</c:v>
                </c:pt>
                <c:pt idx="4">
                  <c:v>12</c:v>
                </c:pt>
                <c:pt idx="5">
                  <c:v>8.7142857142857135</c:v>
                </c:pt>
                <c:pt idx="6">
                  <c:v>17.857142857142858</c:v>
                </c:pt>
                <c:pt idx="7">
                  <c:v>63.857142857142861</c:v>
                </c:pt>
                <c:pt idx="8">
                  <c:v>109.42857142857143</c:v>
                </c:pt>
                <c:pt idx="9">
                  <c:v>104.28571428571431</c:v>
                </c:pt>
                <c:pt idx="10">
                  <c:v>110.85714285714286</c:v>
                </c:pt>
                <c:pt idx="11">
                  <c:v>123.99999999999999</c:v>
                </c:pt>
                <c:pt idx="12">
                  <c:v>132.57142857142858</c:v>
                </c:pt>
                <c:pt idx="13">
                  <c:v>126</c:v>
                </c:pt>
                <c:pt idx="14">
                  <c:v>135.28571428571428</c:v>
                </c:pt>
                <c:pt idx="15">
                  <c:v>150.42857142857142</c:v>
                </c:pt>
                <c:pt idx="16">
                  <c:v>213.71428571428569</c:v>
                </c:pt>
                <c:pt idx="17">
                  <c:v>291.28571428571433</c:v>
                </c:pt>
                <c:pt idx="18">
                  <c:v>289.57142857142856</c:v>
                </c:pt>
                <c:pt idx="19">
                  <c:v>234.28571428571428</c:v>
                </c:pt>
                <c:pt idx="20">
                  <c:v>160.85714285714283</c:v>
                </c:pt>
                <c:pt idx="21">
                  <c:v>83.285714285714278</c:v>
                </c:pt>
                <c:pt idx="22">
                  <c:v>61.857142857142861</c:v>
                </c:pt>
                <c:pt idx="23">
                  <c:v>59.571428571428577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62816"/>
        <c:axId val="144164352"/>
        <c:axId val="0"/>
      </c:area3DChart>
      <c:catAx>
        <c:axId val="1441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6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2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2.7142857142857144</c:v>
                </c:pt>
                <c:pt idx="9">
                  <c:v>4.1428571428571432</c:v>
                </c:pt>
                <c:pt idx="10">
                  <c:v>3.5714285714285712</c:v>
                </c:pt>
                <c:pt idx="11">
                  <c:v>2.8571428571428572</c:v>
                </c:pt>
                <c:pt idx="12">
                  <c:v>2.2857142857142856</c:v>
                </c:pt>
                <c:pt idx="13">
                  <c:v>2</c:v>
                </c:pt>
                <c:pt idx="14">
                  <c:v>2.4285714285714284</c:v>
                </c:pt>
                <c:pt idx="15">
                  <c:v>2.8571428571428568</c:v>
                </c:pt>
                <c:pt idx="16">
                  <c:v>3.8571428571428572</c:v>
                </c:pt>
                <c:pt idx="17">
                  <c:v>6.5714285714285721</c:v>
                </c:pt>
                <c:pt idx="18">
                  <c:v>9.5714285714285712</c:v>
                </c:pt>
                <c:pt idx="19">
                  <c:v>7.8571428571428577</c:v>
                </c:pt>
                <c:pt idx="20">
                  <c:v>6</c:v>
                </c:pt>
                <c:pt idx="21">
                  <c:v>2.4285714285714284</c:v>
                </c:pt>
                <c:pt idx="22">
                  <c:v>1.1428571428571428</c:v>
                </c:pt>
                <c:pt idx="23">
                  <c:v>1.1428571428571428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88928"/>
        <c:axId val="144190464"/>
        <c:axId val="0"/>
      </c:area3DChart>
      <c:catAx>
        <c:axId val="1441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9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9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88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80512"/>
        <c:axId val="42086400"/>
        <c:axId val="0"/>
      </c:bar3DChart>
      <c:catAx>
        <c:axId val="420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8640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208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80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222848"/>
        <c:axId val="144236928"/>
        <c:axId val="0"/>
      </c:bar3DChart>
      <c:catAx>
        <c:axId val="1442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3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3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22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269696"/>
        <c:axId val="144271232"/>
        <c:axId val="0"/>
      </c:bar3DChart>
      <c:catAx>
        <c:axId val="1442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7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7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69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2570</c:v>
                </c:pt>
                <c:pt idx="1">
                  <c:v>175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377728"/>
        <c:axId val="144379264"/>
        <c:axId val="0"/>
      </c:bar3DChart>
      <c:catAx>
        <c:axId val="1443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7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7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77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31.400000000000002</c:v>
                </c:pt>
                <c:pt idx="1">
                  <c:v>18.600000000000001</c:v>
                </c:pt>
                <c:pt idx="2">
                  <c:v>10</c:v>
                </c:pt>
                <c:pt idx="3">
                  <c:v>7.2</c:v>
                </c:pt>
                <c:pt idx="4">
                  <c:v>8.1999999999999993</c:v>
                </c:pt>
                <c:pt idx="5">
                  <c:v>6.6</c:v>
                </c:pt>
                <c:pt idx="6">
                  <c:v>18.799999999999997</c:v>
                </c:pt>
                <c:pt idx="7">
                  <c:v>77.8</c:v>
                </c:pt>
                <c:pt idx="8">
                  <c:v>135.80000000000001</c:v>
                </c:pt>
                <c:pt idx="9">
                  <c:v>121.00000000000001</c:v>
                </c:pt>
                <c:pt idx="10">
                  <c:v>119.39999999999999</c:v>
                </c:pt>
                <c:pt idx="11">
                  <c:v>127.4</c:v>
                </c:pt>
                <c:pt idx="12">
                  <c:v>130.4</c:v>
                </c:pt>
                <c:pt idx="13">
                  <c:v>128.80000000000001</c:v>
                </c:pt>
                <c:pt idx="14">
                  <c:v>137.80000000000001</c:v>
                </c:pt>
                <c:pt idx="15">
                  <c:v>155.6</c:v>
                </c:pt>
                <c:pt idx="16">
                  <c:v>242.79999999999998</c:v>
                </c:pt>
                <c:pt idx="17">
                  <c:v>349.59999999999997</c:v>
                </c:pt>
                <c:pt idx="18">
                  <c:v>343.6</c:v>
                </c:pt>
                <c:pt idx="19">
                  <c:v>266.8</c:v>
                </c:pt>
                <c:pt idx="20">
                  <c:v>173.6</c:v>
                </c:pt>
                <c:pt idx="21">
                  <c:v>79.999999999999986</c:v>
                </c:pt>
                <c:pt idx="22">
                  <c:v>58.8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26112"/>
        <c:axId val="144427648"/>
        <c:axId val="0"/>
      </c:area3DChart>
      <c:catAx>
        <c:axId val="1444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27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2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26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0.60000000000000009</c:v>
                </c:pt>
                <c:pt idx="7">
                  <c:v>0.8</c:v>
                </c:pt>
                <c:pt idx="8">
                  <c:v>3.8</c:v>
                </c:pt>
                <c:pt idx="9">
                  <c:v>5</c:v>
                </c:pt>
                <c:pt idx="10">
                  <c:v>4.6000000000000005</c:v>
                </c:pt>
                <c:pt idx="11">
                  <c:v>3.4000000000000004</c:v>
                </c:pt>
                <c:pt idx="12">
                  <c:v>2.6</c:v>
                </c:pt>
                <c:pt idx="13">
                  <c:v>2</c:v>
                </c:pt>
                <c:pt idx="14">
                  <c:v>2.2000000000000002</c:v>
                </c:pt>
                <c:pt idx="15">
                  <c:v>2.8000000000000003</c:v>
                </c:pt>
                <c:pt idx="16">
                  <c:v>5.2</c:v>
                </c:pt>
                <c:pt idx="17">
                  <c:v>7.6000000000000005</c:v>
                </c:pt>
                <c:pt idx="18">
                  <c:v>10.8</c:v>
                </c:pt>
                <c:pt idx="19">
                  <c:v>8.4</c:v>
                </c:pt>
                <c:pt idx="20">
                  <c:v>7</c:v>
                </c:pt>
                <c:pt idx="21">
                  <c:v>1.8</c:v>
                </c:pt>
                <c:pt idx="22">
                  <c:v>1.4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76800"/>
        <c:axId val="144478592"/>
        <c:axId val="0"/>
      </c:area3DChart>
      <c:catAx>
        <c:axId val="1444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78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7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76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498688"/>
        <c:axId val="144500224"/>
        <c:axId val="0"/>
      </c:bar3DChart>
      <c:catAx>
        <c:axId val="1444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50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98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606720"/>
        <c:axId val="144608256"/>
        <c:axId val="0"/>
      </c:bar3DChart>
      <c:catAx>
        <c:axId val="1446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0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0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06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3724672"/>
        <c:axId val="163726464"/>
        <c:axId val="0"/>
      </c:area3DChart>
      <c:catAx>
        <c:axId val="1637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72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72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724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3763328"/>
        <c:axId val="163764864"/>
        <c:axId val="0"/>
      </c:area3DChart>
      <c:catAx>
        <c:axId val="1637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764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76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763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985664"/>
        <c:axId val="163991552"/>
        <c:axId val="0"/>
      </c:bar3DChart>
      <c:catAx>
        <c:axId val="1639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991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9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98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98688"/>
        <c:axId val="42100224"/>
        <c:axId val="0"/>
      </c:area3DChart>
      <c:catAx>
        <c:axId val="420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0022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21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98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302848"/>
        <c:axId val="164304384"/>
        <c:axId val="0"/>
      </c:bar3DChart>
      <c:catAx>
        <c:axId val="1643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04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3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02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18</c:v>
                </c:pt>
                <c:pt idx="7">
                  <c:v>93</c:v>
                </c:pt>
                <c:pt idx="8">
                  <c:v>102</c:v>
                </c:pt>
                <c:pt idx="9">
                  <c:v>119</c:v>
                </c:pt>
                <c:pt idx="10">
                  <c:v>126</c:v>
                </c:pt>
                <c:pt idx="11">
                  <c:v>144</c:v>
                </c:pt>
                <c:pt idx="12">
                  <c:v>110</c:v>
                </c:pt>
                <c:pt idx="13">
                  <c:v>127</c:v>
                </c:pt>
                <c:pt idx="14">
                  <c:v>135</c:v>
                </c:pt>
                <c:pt idx="15">
                  <c:v>148</c:v>
                </c:pt>
                <c:pt idx="16">
                  <c:v>265</c:v>
                </c:pt>
                <c:pt idx="17">
                  <c:v>357</c:v>
                </c:pt>
                <c:pt idx="18">
                  <c:v>348</c:v>
                </c:pt>
                <c:pt idx="19">
                  <c:v>250</c:v>
                </c:pt>
                <c:pt idx="20">
                  <c:v>171</c:v>
                </c:pt>
                <c:pt idx="21">
                  <c:v>79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329344"/>
        <c:axId val="164330880"/>
        <c:axId val="0"/>
      </c:area3DChart>
      <c:catAx>
        <c:axId val="1643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3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433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29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367744"/>
        <c:axId val="164369536"/>
        <c:axId val="0"/>
      </c:area3DChart>
      <c:catAx>
        <c:axId val="1643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6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436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367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89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422400"/>
        <c:axId val="164423936"/>
        <c:axId val="0"/>
      </c:bar3DChart>
      <c:catAx>
        <c:axId val="1644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23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42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22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19</c:v>
                </c:pt>
                <c:pt idx="7">
                  <c:v>65</c:v>
                </c:pt>
                <c:pt idx="8">
                  <c:v>129</c:v>
                </c:pt>
                <c:pt idx="9">
                  <c:v>103</c:v>
                </c:pt>
                <c:pt idx="10">
                  <c:v>118</c:v>
                </c:pt>
                <c:pt idx="11">
                  <c:v>119</c:v>
                </c:pt>
                <c:pt idx="12">
                  <c:v>141</c:v>
                </c:pt>
                <c:pt idx="13">
                  <c:v>110</c:v>
                </c:pt>
                <c:pt idx="14">
                  <c:v>150</c:v>
                </c:pt>
                <c:pt idx="15">
                  <c:v>145</c:v>
                </c:pt>
                <c:pt idx="16">
                  <c:v>198</c:v>
                </c:pt>
                <c:pt idx="17">
                  <c:v>345</c:v>
                </c:pt>
                <c:pt idx="18">
                  <c:v>352</c:v>
                </c:pt>
                <c:pt idx="19">
                  <c:v>276</c:v>
                </c:pt>
                <c:pt idx="20">
                  <c:v>171</c:v>
                </c:pt>
                <c:pt idx="21">
                  <c:v>90</c:v>
                </c:pt>
                <c:pt idx="22">
                  <c:v>60</c:v>
                </c:pt>
                <c:pt idx="2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457088"/>
        <c:axId val="164475264"/>
        <c:axId val="0"/>
      </c:area3DChart>
      <c:catAx>
        <c:axId val="16445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75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44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57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2456704"/>
        <c:axId val="182458240"/>
        <c:axId val="0"/>
      </c:area3DChart>
      <c:catAx>
        <c:axId val="18245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58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5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56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2592</c:v>
                </c:pt>
                <c:pt idx="1">
                  <c:v>140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2507008"/>
        <c:axId val="182508544"/>
        <c:axId val="0"/>
      </c:bar3DChart>
      <c:catAx>
        <c:axId val="1825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50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50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507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60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2557696"/>
        <c:axId val="182563584"/>
        <c:axId val="0"/>
      </c:bar3DChart>
      <c:catAx>
        <c:axId val="1825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56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56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557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21</c:v>
                </c:pt>
                <c:pt idx="7">
                  <c:v>78</c:v>
                </c:pt>
                <c:pt idx="8">
                  <c:v>150</c:v>
                </c:pt>
                <c:pt idx="9">
                  <c:v>113</c:v>
                </c:pt>
                <c:pt idx="10">
                  <c:v>105</c:v>
                </c:pt>
                <c:pt idx="11">
                  <c:v>139</c:v>
                </c:pt>
                <c:pt idx="12">
                  <c:v>130</c:v>
                </c:pt>
                <c:pt idx="13">
                  <c:v>139</c:v>
                </c:pt>
                <c:pt idx="14">
                  <c:v>130</c:v>
                </c:pt>
                <c:pt idx="15">
                  <c:v>160</c:v>
                </c:pt>
                <c:pt idx="16">
                  <c:v>232</c:v>
                </c:pt>
                <c:pt idx="17">
                  <c:v>339</c:v>
                </c:pt>
                <c:pt idx="18">
                  <c:v>376</c:v>
                </c:pt>
                <c:pt idx="19">
                  <c:v>288</c:v>
                </c:pt>
                <c:pt idx="20">
                  <c:v>180</c:v>
                </c:pt>
                <c:pt idx="21">
                  <c:v>77</c:v>
                </c:pt>
                <c:pt idx="22">
                  <c:v>71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2948992"/>
        <c:axId val="182950528"/>
        <c:axId val="0"/>
      </c:area3DChart>
      <c:catAx>
        <c:axId val="1829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95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95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948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13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2975104"/>
        <c:axId val="183107968"/>
        <c:axId val="0"/>
      </c:area3DChart>
      <c:catAx>
        <c:axId val="1829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107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310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975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112896"/>
        <c:axId val="42114432"/>
        <c:axId val="0"/>
      </c:area3DChart>
      <c:catAx>
        <c:axId val="421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1443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21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1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2669</c:v>
                </c:pt>
                <c:pt idx="1">
                  <c:v>193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3164928"/>
        <c:axId val="183166464"/>
        <c:axId val="0"/>
      </c:bar3DChart>
      <c:catAx>
        <c:axId val="1831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166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16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164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3326208"/>
        <c:axId val="183327744"/>
        <c:axId val="0"/>
      </c:bar3DChart>
      <c:catAx>
        <c:axId val="1833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327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32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326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38</c:v>
                </c:pt>
                <c:pt idx="1">
                  <c:v>20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17</c:v>
                </c:pt>
                <c:pt idx="7">
                  <c:v>77</c:v>
                </c:pt>
                <c:pt idx="8">
                  <c:v>147</c:v>
                </c:pt>
                <c:pt idx="9">
                  <c:v>135</c:v>
                </c:pt>
                <c:pt idx="10">
                  <c:v>125</c:v>
                </c:pt>
                <c:pt idx="11">
                  <c:v>131</c:v>
                </c:pt>
                <c:pt idx="12">
                  <c:v>153</c:v>
                </c:pt>
                <c:pt idx="13">
                  <c:v>145</c:v>
                </c:pt>
                <c:pt idx="14">
                  <c:v>162</c:v>
                </c:pt>
                <c:pt idx="15">
                  <c:v>184</c:v>
                </c:pt>
                <c:pt idx="16">
                  <c:v>290</c:v>
                </c:pt>
                <c:pt idx="17">
                  <c:v>380</c:v>
                </c:pt>
                <c:pt idx="18">
                  <c:v>311</c:v>
                </c:pt>
                <c:pt idx="19">
                  <c:v>255</c:v>
                </c:pt>
                <c:pt idx="20">
                  <c:v>191</c:v>
                </c:pt>
                <c:pt idx="21">
                  <c:v>80</c:v>
                </c:pt>
                <c:pt idx="22">
                  <c:v>67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3352704"/>
        <c:axId val="183506048"/>
        <c:axId val="0"/>
      </c:area3DChart>
      <c:catAx>
        <c:axId val="1833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506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350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352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11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3542912"/>
        <c:axId val="183544448"/>
        <c:axId val="0"/>
      </c:area3DChart>
      <c:catAx>
        <c:axId val="1835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544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354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542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2857</c:v>
                </c:pt>
                <c:pt idx="1">
                  <c:v>136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5583872"/>
        <c:axId val="186654720"/>
        <c:axId val="0"/>
      </c:bar3DChart>
      <c:catAx>
        <c:axId val="1855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65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5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583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6695680"/>
        <c:axId val="186697216"/>
        <c:axId val="0"/>
      </c:bar3DChart>
      <c:catAx>
        <c:axId val="1866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697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9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695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28</c:v>
                </c:pt>
                <c:pt idx="3">
                  <c:v>12</c:v>
                </c:pt>
                <c:pt idx="4">
                  <c:v>20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63</c:v>
                </c:pt>
                <c:pt idx="9">
                  <c:v>79</c:v>
                </c:pt>
                <c:pt idx="10">
                  <c:v>96</c:v>
                </c:pt>
                <c:pt idx="11">
                  <c:v>120</c:v>
                </c:pt>
                <c:pt idx="12">
                  <c:v>128</c:v>
                </c:pt>
                <c:pt idx="13">
                  <c:v>135</c:v>
                </c:pt>
                <c:pt idx="14">
                  <c:v>148</c:v>
                </c:pt>
                <c:pt idx="15">
                  <c:v>161</c:v>
                </c:pt>
                <c:pt idx="16">
                  <c:v>155</c:v>
                </c:pt>
                <c:pt idx="17">
                  <c:v>174</c:v>
                </c:pt>
                <c:pt idx="18">
                  <c:v>181</c:v>
                </c:pt>
                <c:pt idx="19">
                  <c:v>173</c:v>
                </c:pt>
                <c:pt idx="20">
                  <c:v>127</c:v>
                </c:pt>
                <c:pt idx="21">
                  <c:v>101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6873728"/>
        <c:axId val="186875264"/>
        <c:axId val="0"/>
      </c:area3DChart>
      <c:catAx>
        <c:axId val="186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875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68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873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6903936"/>
        <c:axId val="186905728"/>
        <c:axId val="0"/>
      </c:area3DChart>
      <c:catAx>
        <c:axId val="1869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905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690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903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2093</c:v>
                </c:pt>
                <c:pt idx="1">
                  <c:v>123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7015936"/>
        <c:axId val="187017472"/>
        <c:axId val="0"/>
      </c:bar3DChart>
      <c:catAx>
        <c:axId val="1870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701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01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7015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46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7349248"/>
        <c:axId val="187359232"/>
        <c:axId val="0"/>
      </c:bar3DChart>
      <c:catAx>
        <c:axId val="1873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735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35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7349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122240"/>
        <c:axId val="42132224"/>
        <c:axId val="0"/>
      </c:bar3DChart>
      <c:catAx>
        <c:axId val="42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3222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21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22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80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  <c:pt idx="10">
                  <c:v>83</c:v>
                </c:pt>
                <c:pt idx="11">
                  <c:v>111</c:v>
                </c:pt>
                <c:pt idx="12">
                  <c:v>148</c:v>
                </c:pt>
                <c:pt idx="13">
                  <c:v>103</c:v>
                </c:pt>
                <c:pt idx="14">
                  <c:v>110</c:v>
                </c:pt>
                <c:pt idx="15">
                  <c:v>114</c:v>
                </c:pt>
                <c:pt idx="16">
                  <c:v>127</c:v>
                </c:pt>
                <c:pt idx="17">
                  <c:v>117</c:v>
                </c:pt>
                <c:pt idx="18">
                  <c:v>128</c:v>
                </c:pt>
                <c:pt idx="19">
                  <c:v>133</c:v>
                </c:pt>
                <c:pt idx="20">
                  <c:v>131</c:v>
                </c:pt>
                <c:pt idx="21">
                  <c:v>82</c:v>
                </c:pt>
                <c:pt idx="22">
                  <c:v>64</c:v>
                </c:pt>
                <c:pt idx="23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7798656"/>
        <c:axId val="207800192"/>
        <c:axId val="0"/>
      </c:area3DChart>
      <c:catAx>
        <c:axId val="2077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800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780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798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7951744"/>
        <c:axId val="207953280"/>
        <c:axId val="0"/>
      </c:area3DChart>
      <c:catAx>
        <c:axId val="2079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953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795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951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1702</c:v>
                </c:pt>
                <c:pt idx="1">
                  <c:v>154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8346112"/>
        <c:axId val="208462592"/>
        <c:axId val="0"/>
      </c:bar3DChart>
      <c:catAx>
        <c:axId val="208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46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46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346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8708352"/>
        <c:axId val="208709888"/>
        <c:axId val="0"/>
      </c:bar3DChart>
      <c:catAx>
        <c:axId val="2087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70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7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708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41.142857142857139</c:v>
                </c:pt>
                <c:pt idx="1">
                  <c:v>26.571428571428569</c:v>
                </c:pt>
                <c:pt idx="2">
                  <c:v>17.714285714285715</c:v>
                </c:pt>
                <c:pt idx="3">
                  <c:v>11.999999999999998</c:v>
                </c:pt>
                <c:pt idx="4">
                  <c:v>12</c:v>
                </c:pt>
                <c:pt idx="5">
                  <c:v>8.7142857142857135</c:v>
                </c:pt>
                <c:pt idx="6">
                  <c:v>17.857142857142858</c:v>
                </c:pt>
                <c:pt idx="7">
                  <c:v>63.857142857142861</c:v>
                </c:pt>
                <c:pt idx="8">
                  <c:v>109.42857142857143</c:v>
                </c:pt>
                <c:pt idx="9">
                  <c:v>104.28571428571431</c:v>
                </c:pt>
                <c:pt idx="10">
                  <c:v>110.85714285714286</c:v>
                </c:pt>
                <c:pt idx="11">
                  <c:v>123.99999999999999</c:v>
                </c:pt>
                <c:pt idx="12">
                  <c:v>132.57142857142858</c:v>
                </c:pt>
                <c:pt idx="13">
                  <c:v>126</c:v>
                </c:pt>
                <c:pt idx="14">
                  <c:v>135.28571428571428</c:v>
                </c:pt>
                <c:pt idx="15">
                  <c:v>150.42857142857142</c:v>
                </c:pt>
                <c:pt idx="16">
                  <c:v>213.71428571428569</c:v>
                </c:pt>
                <c:pt idx="17">
                  <c:v>291.28571428571433</c:v>
                </c:pt>
                <c:pt idx="18">
                  <c:v>289.57142857142856</c:v>
                </c:pt>
                <c:pt idx="19">
                  <c:v>234.28571428571428</c:v>
                </c:pt>
                <c:pt idx="20">
                  <c:v>160.85714285714283</c:v>
                </c:pt>
                <c:pt idx="21">
                  <c:v>83.285714285714278</c:v>
                </c:pt>
                <c:pt idx="22">
                  <c:v>61.857142857142861</c:v>
                </c:pt>
                <c:pt idx="23">
                  <c:v>59.571428571428577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082432"/>
        <c:axId val="210088320"/>
        <c:axId val="0"/>
      </c:area3DChart>
      <c:catAx>
        <c:axId val="2100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088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08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082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2.7142857142857144</c:v>
                </c:pt>
                <c:pt idx="9">
                  <c:v>4.1428571428571432</c:v>
                </c:pt>
                <c:pt idx="10">
                  <c:v>3.5714285714285712</c:v>
                </c:pt>
                <c:pt idx="11">
                  <c:v>2.8571428571428572</c:v>
                </c:pt>
                <c:pt idx="12">
                  <c:v>2.2857142857142856</c:v>
                </c:pt>
                <c:pt idx="13">
                  <c:v>2</c:v>
                </c:pt>
                <c:pt idx="14">
                  <c:v>2.4285714285714284</c:v>
                </c:pt>
                <c:pt idx="15">
                  <c:v>2.8571428571428568</c:v>
                </c:pt>
                <c:pt idx="16">
                  <c:v>3.8571428571428572</c:v>
                </c:pt>
                <c:pt idx="17">
                  <c:v>6.5714285714285721</c:v>
                </c:pt>
                <c:pt idx="18">
                  <c:v>9.5714285714285712</c:v>
                </c:pt>
                <c:pt idx="19">
                  <c:v>7.8571428571428577</c:v>
                </c:pt>
                <c:pt idx="20">
                  <c:v>6</c:v>
                </c:pt>
                <c:pt idx="21">
                  <c:v>2.4285714285714284</c:v>
                </c:pt>
                <c:pt idx="22">
                  <c:v>1.1428571428571428</c:v>
                </c:pt>
                <c:pt idx="23">
                  <c:v>1.1428571428571428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112896"/>
        <c:axId val="210114432"/>
        <c:axId val="0"/>
      </c:area3DChart>
      <c:catAx>
        <c:axId val="2101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11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1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11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195968"/>
        <c:axId val="210197504"/>
        <c:axId val="0"/>
      </c:bar3DChart>
      <c:catAx>
        <c:axId val="21019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19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19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195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316288"/>
        <c:axId val="210322176"/>
        <c:axId val="0"/>
      </c:bar3DChart>
      <c:catAx>
        <c:axId val="210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22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3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16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2570</c:v>
                </c:pt>
                <c:pt idx="1">
                  <c:v>175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354944"/>
        <c:axId val="210356480"/>
        <c:axId val="0"/>
      </c:bar3DChart>
      <c:catAx>
        <c:axId val="2103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5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35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54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31.400000000000002</c:v>
                </c:pt>
                <c:pt idx="1">
                  <c:v>18.600000000000001</c:v>
                </c:pt>
                <c:pt idx="2">
                  <c:v>10</c:v>
                </c:pt>
                <c:pt idx="3">
                  <c:v>7.2</c:v>
                </c:pt>
                <c:pt idx="4">
                  <c:v>8.1999999999999993</c:v>
                </c:pt>
                <c:pt idx="5">
                  <c:v>6.6</c:v>
                </c:pt>
                <c:pt idx="6">
                  <c:v>18.799999999999997</c:v>
                </c:pt>
                <c:pt idx="7">
                  <c:v>77.8</c:v>
                </c:pt>
                <c:pt idx="8">
                  <c:v>135.80000000000001</c:v>
                </c:pt>
                <c:pt idx="9">
                  <c:v>121.00000000000001</c:v>
                </c:pt>
                <c:pt idx="10">
                  <c:v>119.39999999999999</c:v>
                </c:pt>
                <c:pt idx="11">
                  <c:v>127.4</c:v>
                </c:pt>
                <c:pt idx="12">
                  <c:v>130.4</c:v>
                </c:pt>
                <c:pt idx="13">
                  <c:v>128.80000000000001</c:v>
                </c:pt>
                <c:pt idx="14">
                  <c:v>137.80000000000001</c:v>
                </c:pt>
                <c:pt idx="15">
                  <c:v>155.6</c:v>
                </c:pt>
                <c:pt idx="16">
                  <c:v>242.79999999999998</c:v>
                </c:pt>
                <c:pt idx="17">
                  <c:v>349.59999999999997</c:v>
                </c:pt>
                <c:pt idx="18">
                  <c:v>343.6</c:v>
                </c:pt>
                <c:pt idx="19">
                  <c:v>266.8</c:v>
                </c:pt>
                <c:pt idx="20">
                  <c:v>173.6</c:v>
                </c:pt>
                <c:pt idx="21">
                  <c:v>79.999999999999986</c:v>
                </c:pt>
                <c:pt idx="22">
                  <c:v>58.8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407424"/>
        <c:axId val="210408960"/>
        <c:axId val="0"/>
      </c:area3DChart>
      <c:catAx>
        <c:axId val="2104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408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40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407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140416"/>
        <c:axId val="42141952"/>
        <c:axId val="0"/>
      </c:bar3DChart>
      <c:catAx>
        <c:axId val="421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4195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214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40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0.60000000000000009</c:v>
                </c:pt>
                <c:pt idx="7">
                  <c:v>0.8</c:v>
                </c:pt>
                <c:pt idx="8">
                  <c:v>3.8</c:v>
                </c:pt>
                <c:pt idx="9">
                  <c:v>5</c:v>
                </c:pt>
                <c:pt idx="10">
                  <c:v>4.6000000000000005</c:v>
                </c:pt>
                <c:pt idx="11">
                  <c:v>3.4000000000000004</c:v>
                </c:pt>
                <c:pt idx="12">
                  <c:v>2.6</c:v>
                </c:pt>
                <c:pt idx="13">
                  <c:v>2</c:v>
                </c:pt>
                <c:pt idx="14">
                  <c:v>2.2000000000000002</c:v>
                </c:pt>
                <c:pt idx="15">
                  <c:v>2.8000000000000003</c:v>
                </c:pt>
                <c:pt idx="16">
                  <c:v>5.2</c:v>
                </c:pt>
                <c:pt idx="17">
                  <c:v>7.6000000000000005</c:v>
                </c:pt>
                <c:pt idx="18">
                  <c:v>10.8</c:v>
                </c:pt>
                <c:pt idx="19">
                  <c:v>8.4</c:v>
                </c:pt>
                <c:pt idx="20">
                  <c:v>7</c:v>
                </c:pt>
                <c:pt idx="21">
                  <c:v>1.8</c:v>
                </c:pt>
                <c:pt idx="22">
                  <c:v>1.4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568704"/>
        <c:axId val="210570240"/>
        <c:axId val="0"/>
      </c:area3DChart>
      <c:catAx>
        <c:axId val="2105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570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57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568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614912"/>
        <c:axId val="210624896"/>
        <c:axId val="0"/>
      </c:bar3DChart>
      <c:catAx>
        <c:axId val="2106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62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62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614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674048"/>
        <c:axId val="210675584"/>
        <c:axId val="0"/>
      </c:bar3DChart>
      <c:catAx>
        <c:axId val="210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67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6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674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20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23</c:v>
                </c:pt>
                <c:pt idx="6">
                  <c:v>78</c:v>
                </c:pt>
                <c:pt idx="7">
                  <c:v>313</c:v>
                </c:pt>
                <c:pt idx="8">
                  <c:v>492</c:v>
                </c:pt>
                <c:pt idx="9">
                  <c:v>390</c:v>
                </c:pt>
                <c:pt idx="10">
                  <c:v>142</c:v>
                </c:pt>
                <c:pt idx="11">
                  <c:v>168</c:v>
                </c:pt>
                <c:pt idx="12">
                  <c:v>156</c:v>
                </c:pt>
                <c:pt idx="13">
                  <c:v>122</c:v>
                </c:pt>
                <c:pt idx="14">
                  <c:v>146</c:v>
                </c:pt>
                <c:pt idx="15">
                  <c:v>112</c:v>
                </c:pt>
                <c:pt idx="16">
                  <c:v>193</c:v>
                </c:pt>
                <c:pt idx="17">
                  <c:v>207</c:v>
                </c:pt>
                <c:pt idx="18">
                  <c:v>175</c:v>
                </c:pt>
                <c:pt idx="19">
                  <c:v>130</c:v>
                </c:pt>
                <c:pt idx="20">
                  <c:v>65</c:v>
                </c:pt>
                <c:pt idx="21">
                  <c:v>43</c:v>
                </c:pt>
                <c:pt idx="22">
                  <c:v>40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716928"/>
        <c:axId val="210722816"/>
        <c:axId val="0"/>
      </c:area3DChart>
      <c:catAx>
        <c:axId val="2107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72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72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716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091456"/>
        <c:axId val="211092992"/>
        <c:axId val="0"/>
      </c:area3DChart>
      <c:catAx>
        <c:axId val="2110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092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0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091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137664"/>
        <c:axId val="211139200"/>
        <c:axId val="0"/>
      </c:bar3DChart>
      <c:catAx>
        <c:axId val="2111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13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13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13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192448"/>
        <c:axId val="211198336"/>
        <c:axId val="0"/>
      </c:bar3DChart>
      <c:catAx>
        <c:axId val="2111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19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19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19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0</c:v>
                </c:pt>
                <c:pt idx="3">
                  <c:v>3</c:v>
                </c:pt>
                <c:pt idx="4">
                  <c:v>13</c:v>
                </c:pt>
                <c:pt idx="5">
                  <c:v>21</c:v>
                </c:pt>
                <c:pt idx="6">
                  <c:v>75</c:v>
                </c:pt>
                <c:pt idx="7">
                  <c:v>329</c:v>
                </c:pt>
                <c:pt idx="8">
                  <c:v>497</c:v>
                </c:pt>
                <c:pt idx="9">
                  <c:v>396</c:v>
                </c:pt>
                <c:pt idx="10">
                  <c:v>169</c:v>
                </c:pt>
                <c:pt idx="11">
                  <c:v>151</c:v>
                </c:pt>
                <c:pt idx="12">
                  <c:v>115</c:v>
                </c:pt>
                <c:pt idx="13">
                  <c:v>124</c:v>
                </c:pt>
                <c:pt idx="14">
                  <c:v>131</c:v>
                </c:pt>
                <c:pt idx="15">
                  <c:v>124</c:v>
                </c:pt>
                <c:pt idx="16">
                  <c:v>158</c:v>
                </c:pt>
                <c:pt idx="17">
                  <c:v>173</c:v>
                </c:pt>
                <c:pt idx="18">
                  <c:v>184</c:v>
                </c:pt>
                <c:pt idx="19">
                  <c:v>174</c:v>
                </c:pt>
                <c:pt idx="20">
                  <c:v>84</c:v>
                </c:pt>
                <c:pt idx="21">
                  <c:v>49</c:v>
                </c:pt>
                <c:pt idx="22">
                  <c:v>38</c:v>
                </c:pt>
                <c:pt idx="2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231488"/>
        <c:axId val="211233024"/>
        <c:axId val="0"/>
      </c:area3DChart>
      <c:catAx>
        <c:axId val="2112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233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23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231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265792"/>
        <c:axId val="211283968"/>
        <c:axId val="0"/>
      </c:area3DChart>
      <c:catAx>
        <c:axId val="2112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283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28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265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89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324288"/>
        <c:axId val="211342464"/>
        <c:axId val="0"/>
      </c:bar3DChart>
      <c:catAx>
        <c:axId val="2113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34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34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3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19</c:v>
                </c:pt>
                <c:pt idx="7">
                  <c:v>65</c:v>
                </c:pt>
                <c:pt idx="8">
                  <c:v>129</c:v>
                </c:pt>
                <c:pt idx="9">
                  <c:v>103</c:v>
                </c:pt>
                <c:pt idx="10">
                  <c:v>118</c:v>
                </c:pt>
                <c:pt idx="11">
                  <c:v>119</c:v>
                </c:pt>
                <c:pt idx="12">
                  <c:v>141</c:v>
                </c:pt>
                <c:pt idx="13">
                  <c:v>110</c:v>
                </c:pt>
                <c:pt idx="14">
                  <c:v>150</c:v>
                </c:pt>
                <c:pt idx="15">
                  <c:v>145</c:v>
                </c:pt>
                <c:pt idx="16">
                  <c:v>198</c:v>
                </c:pt>
                <c:pt idx="17">
                  <c:v>345</c:v>
                </c:pt>
                <c:pt idx="18">
                  <c:v>352</c:v>
                </c:pt>
                <c:pt idx="19">
                  <c:v>276</c:v>
                </c:pt>
                <c:pt idx="20">
                  <c:v>171</c:v>
                </c:pt>
                <c:pt idx="21">
                  <c:v>90</c:v>
                </c:pt>
                <c:pt idx="22">
                  <c:v>60</c:v>
                </c:pt>
                <c:pt idx="2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154240"/>
        <c:axId val="42160128"/>
        <c:axId val="0"/>
      </c:area3DChart>
      <c:catAx>
        <c:axId val="421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60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6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54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19</c:v>
                </c:pt>
                <c:pt idx="7">
                  <c:v>65</c:v>
                </c:pt>
                <c:pt idx="8">
                  <c:v>129</c:v>
                </c:pt>
                <c:pt idx="9">
                  <c:v>103</c:v>
                </c:pt>
                <c:pt idx="10">
                  <c:v>118</c:v>
                </c:pt>
                <c:pt idx="11">
                  <c:v>119</c:v>
                </c:pt>
                <c:pt idx="12">
                  <c:v>141</c:v>
                </c:pt>
                <c:pt idx="13">
                  <c:v>110</c:v>
                </c:pt>
                <c:pt idx="14">
                  <c:v>150</c:v>
                </c:pt>
                <c:pt idx="15">
                  <c:v>145</c:v>
                </c:pt>
                <c:pt idx="16">
                  <c:v>198</c:v>
                </c:pt>
                <c:pt idx="17">
                  <c:v>345</c:v>
                </c:pt>
                <c:pt idx="18">
                  <c:v>352</c:v>
                </c:pt>
                <c:pt idx="19">
                  <c:v>276</c:v>
                </c:pt>
                <c:pt idx="20">
                  <c:v>171</c:v>
                </c:pt>
                <c:pt idx="21">
                  <c:v>90</c:v>
                </c:pt>
                <c:pt idx="22">
                  <c:v>60</c:v>
                </c:pt>
                <c:pt idx="2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527168"/>
        <c:axId val="211528704"/>
        <c:axId val="0"/>
      </c:area3DChart>
      <c:catAx>
        <c:axId val="2115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52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52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52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565568"/>
        <c:axId val="211567360"/>
        <c:axId val="0"/>
      </c:area3DChart>
      <c:catAx>
        <c:axId val="2115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567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56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565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2592</c:v>
                </c:pt>
                <c:pt idx="1">
                  <c:v>140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616128"/>
        <c:axId val="211617664"/>
        <c:axId val="0"/>
      </c:bar3DChart>
      <c:catAx>
        <c:axId val="2116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17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61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16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60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650432"/>
        <c:axId val="211651968"/>
        <c:axId val="0"/>
      </c:bar3DChart>
      <c:catAx>
        <c:axId val="2116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51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65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650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21</c:v>
                </c:pt>
                <c:pt idx="7">
                  <c:v>78</c:v>
                </c:pt>
                <c:pt idx="8">
                  <c:v>150</c:v>
                </c:pt>
                <c:pt idx="9">
                  <c:v>113</c:v>
                </c:pt>
                <c:pt idx="10">
                  <c:v>105</c:v>
                </c:pt>
                <c:pt idx="11">
                  <c:v>139</c:v>
                </c:pt>
                <c:pt idx="12">
                  <c:v>130</c:v>
                </c:pt>
                <c:pt idx="13">
                  <c:v>139</c:v>
                </c:pt>
                <c:pt idx="14">
                  <c:v>130</c:v>
                </c:pt>
                <c:pt idx="15">
                  <c:v>160</c:v>
                </c:pt>
                <c:pt idx="16">
                  <c:v>232</c:v>
                </c:pt>
                <c:pt idx="17">
                  <c:v>339</c:v>
                </c:pt>
                <c:pt idx="18">
                  <c:v>376</c:v>
                </c:pt>
                <c:pt idx="19">
                  <c:v>288</c:v>
                </c:pt>
                <c:pt idx="20">
                  <c:v>180</c:v>
                </c:pt>
                <c:pt idx="21">
                  <c:v>77</c:v>
                </c:pt>
                <c:pt idx="22">
                  <c:v>71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718144"/>
        <c:axId val="211719680"/>
        <c:axId val="0"/>
      </c:area3DChart>
      <c:catAx>
        <c:axId val="2117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19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71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718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13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1826176"/>
        <c:axId val="211827712"/>
        <c:axId val="0"/>
      </c:area3DChart>
      <c:catAx>
        <c:axId val="21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82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182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826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2669</c:v>
                </c:pt>
                <c:pt idx="1">
                  <c:v>193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876480"/>
        <c:axId val="211886464"/>
        <c:axId val="0"/>
      </c:bar3DChart>
      <c:catAx>
        <c:axId val="2118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886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88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876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927424"/>
        <c:axId val="211928960"/>
        <c:axId val="0"/>
      </c:bar3DChart>
      <c:catAx>
        <c:axId val="21192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2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92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27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38</c:v>
                </c:pt>
                <c:pt idx="1">
                  <c:v>20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17</c:v>
                </c:pt>
                <c:pt idx="7">
                  <c:v>77</c:v>
                </c:pt>
                <c:pt idx="8">
                  <c:v>147</c:v>
                </c:pt>
                <c:pt idx="9">
                  <c:v>135</c:v>
                </c:pt>
                <c:pt idx="10">
                  <c:v>125</c:v>
                </c:pt>
                <c:pt idx="11">
                  <c:v>131</c:v>
                </c:pt>
                <c:pt idx="12">
                  <c:v>153</c:v>
                </c:pt>
                <c:pt idx="13">
                  <c:v>145</c:v>
                </c:pt>
                <c:pt idx="14">
                  <c:v>162</c:v>
                </c:pt>
                <c:pt idx="15">
                  <c:v>184</c:v>
                </c:pt>
                <c:pt idx="16">
                  <c:v>290</c:v>
                </c:pt>
                <c:pt idx="17">
                  <c:v>380</c:v>
                </c:pt>
                <c:pt idx="18">
                  <c:v>311</c:v>
                </c:pt>
                <c:pt idx="19">
                  <c:v>255</c:v>
                </c:pt>
                <c:pt idx="20">
                  <c:v>191</c:v>
                </c:pt>
                <c:pt idx="21">
                  <c:v>80</c:v>
                </c:pt>
                <c:pt idx="22">
                  <c:v>67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093184"/>
        <c:axId val="212107264"/>
        <c:axId val="0"/>
      </c:area3DChart>
      <c:catAx>
        <c:axId val="2120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0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10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93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11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164608"/>
        <c:axId val="212166144"/>
        <c:axId val="0"/>
      </c:area3DChart>
      <c:catAx>
        <c:axId val="2121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66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16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64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172416"/>
        <c:axId val="42173952"/>
        <c:axId val="0"/>
      </c:area3DChart>
      <c:catAx>
        <c:axId val="421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73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7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72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2857</c:v>
                </c:pt>
                <c:pt idx="1">
                  <c:v>136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354176"/>
        <c:axId val="212355712"/>
        <c:axId val="0"/>
      </c:bar3DChart>
      <c:catAx>
        <c:axId val="2123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55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35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54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384384"/>
        <c:axId val="212394368"/>
        <c:axId val="0"/>
      </c:bar3DChart>
      <c:catAx>
        <c:axId val="2123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9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39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84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28</c:v>
                </c:pt>
                <c:pt idx="3">
                  <c:v>12</c:v>
                </c:pt>
                <c:pt idx="4">
                  <c:v>20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63</c:v>
                </c:pt>
                <c:pt idx="9">
                  <c:v>79</c:v>
                </c:pt>
                <c:pt idx="10">
                  <c:v>96</c:v>
                </c:pt>
                <c:pt idx="11">
                  <c:v>120</c:v>
                </c:pt>
                <c:pt idx="12">
                  <c:v>128</c:v>
                </c:pt>
                <c:pt idx="13">
                  <c:v>135</c:v>
                </c:pt>
                <c:pt idx="14">
                  <c:v>148</c:v>
                </c:pt>
                <c:pt idx="15">
                  <c:v>161</c:v>
                </c:pt>
                <c:pt idx="16">
                  <c:v>155</c:v>
                </c:pt>
                <c:pt idx="17">
                  <c:v>174</c:v>
                </c:pt>
                <c:pt idx="18">
                  <c:v>181</c:v>
                </c:pt>
                <c:pt idx="19">
                  <c:v>173</c:v>
                </c:pt>
                <c:pt idx="20">
                  <c:v>127</c:v>
                </c:pt>
                <c:pt idx="21">
                  <c:v>101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43904"/>
        <c:axId val="212445440"/>
        <c:axId val="0"/>
      </c:area3DChart>
      <c:catAx>
        <c:axId val="2124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45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44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43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74112"/>
        <c:axId val="212488192"/>
        <c:axId val="0"/>
      </c:area3DChart>
      <c:catAx>
        <c:axId val="2124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88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48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74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2093</c:v>
                </c:pt>
                <c:pt idx="1">
                  <c:v>123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532608"/>
        <c:axId val="212624512"/>
        <c:axId val="0"/>
      </c:bar3DChart>
      <c:catAx>
        <c:axId val="2125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2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62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32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46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5073920"/>
        <c:axId val="215075456"/>
        <c:axId val="0"/>
      </c:bar3DChart>
      <c:catAx>
        <c:axId val="2150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5075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507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50739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80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  <c:pt idx="10">
                  <c:v>83</c:v>
                </c:pt>
                <c:pt idx="11">
                  <c:v>111</c:v>
                </c:pt>
                <c:pt idx="12">
                  <c:v>148</c:v>
                </c:pt>
                <c:pt idx="13">
                  <c:v>103</c:v>
                </c:pt>
                <c:pt idx="14">
                  <c:v>110</c:v>
                </c:pt>
                <c:pt idx="15">
                  <c:v>114</c:v>
                </c:pt>
                <c:pt idx="16">
                  <c:v>127</c:v>
                </c:pt>
                <c:pt idx="17">
                  <c:v>117</c:v>
                </c:pt>
                <c:pt idx="18">
                  <c:v>128</c:v>
                </c:pt>
                <c:pt idx="19">
                  <c:v>133</c:v>
                </c:pt>
                <c:pt idx="20">
                  <c:v>131</c:v>
                </c:pt>
                <c:pt idx="21">
                  <c:v>82</c:v>
                </c:pt>
                <c:pt idx="22">
                  <c:v>64</c:v>
                </c:pt>
                <c:pt idx="23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384832"/>
        <c:axId val="219394816"/>
        <c:axId val="0"/>
      </c:area3DChart>
      <c:catAx>
        <c:axId val="21938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394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39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384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419392"/>
        <c:axId val="219420928"/>
        <c:axId val="0"/>
      </c:area3DChart>
      <c:catAx>
        <c:axId val="2194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20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42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19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1702</c:v>
                </c:pt>
                <c:pt idx="1">
                  <c:v>154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441024"/>
        <c:axId val="219442560"/>
        <c:axId val="0"/>
      </c:bar3DChart>
      <c:catAx>
        <c:axId val="2194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42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44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41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491712"/>
        <c:axId val="219505792"/>
        <c:axId val="0"/>
      </c:bar3DChart>
      <c:catAx>
        <c:axId val="2194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0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50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9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2592</c:v>
                </c:pt>
                <c:pt idx="1">
                  <c:v>140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185856"/>
        <c:axId val="42187392"/>
        <c:axId val="0"/>
      </c:bar3DChart>
      <c:catAx>
        <c:axId val="421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8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8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85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41.142857142857139</c:v>
                </c:pt>
                <c:pt idx="1">
                  <c:v>26.571428571428569</c:v>
                </c:pt>
                <c:pt idx="2">
                  <c:v>17.714285714285715</c:v>
                </c:pt>
                <c:pt idx="3">
                  <c:v>11.999999999999998</c:v>
                </c:pt>
                <c:pt idx="4">
                  <c:v>12</c:v>
                </c:pt>
                <c:pt idx="5">
                  <c:v>8.7142857142857135</c:v>
                </c:pt>
                <c:pt idx="6">
                  <c:v>17.857142857142858</c:v>
                </c:pt>
                <c:pt idx="7">
                  <c:v>63.857142857142861</c:v>
                </c:pt>
                <c:pt idx="8">
                  <c:v>109.42857142857143</c:v>
                </c:pt>
                <c:pt idx="9">
                  <c:v>104.28571428571431</c:v>
                </c:pt>
                <c:pt idx="10">
                  <c:v>110.85714285714286</c:v>
                </c:pt>
                <c:pt idx="11">
                  <c:v>123.99999999999999</c:v>
                </c:pt>
                <c:pt idx="12">
                  <c:v>132.57142857142858</c:v>
                </c:pt>
                <c:pt idx="13">
                  <c:v>126</c:v>
                </c:pt>
                <c:pt idx="14">
                  <c:v>135.28571428571428</c:v>
                </c:pt>
                <c:pt idx="15">
                  <c:v>150.42857142857142</c:v>
                </c:pt>
                <c:pt idx="16">
                  <c:v>213.71428571428569</c:v>
                </c:pt>
                <c:pt idx="17">
                  <c:v>291.28571428571433</c:v>
                </c:pt>
                <c:pt idx="18">
                  <c:v>289.57142857142856</c:v>
                </c:pt>
                <c:pt idx="19">
                  <c:v>234.28571428571428</c:v>
                </c:pt>
                <c:pt idx="20">
                  <c:v>160.85714285714283</c:v>
                </c:pt>
                <c:pt idx="21">
                  <c:v>83.285714285714278</c:v>
                </c:pt>
                <c:pt idx="22">
                  <c:v>61.857142857142861</c:v>
                </c:pt>
                <c:pt idx="23">
                  <c:v>59.571428571428577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543040"/>
        <c:axId val="219544576"/>
        <c:axId val="0"/>
      </c:area3DChart>
      <c:catAx>
        <c:axId val="2195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44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54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43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2.7142857142857144</c:v>
                </c:pt>
                <c:pt idx="9">
                  <c:v>4.1428571428571432</c:v>
                </c:pt>
                <c:pt idx="10">
                  <c:v>3.5714285714285712</c:v>
                </c:pt>
                <c:pt idx="11">
                  <c:v>2.8571428571428572</c:v>
                </c:pt>
                <c:pt idx="12">
                  <c:v>2.2857142857142856</c:v>
                </c:pt>
                <c:pt idx="13">
                  <c:v>2</c:v>
                </c:pt>
                <c:pt idx="14">
                  <c:v>2.4285714285714284</c:v>
                </c:pt>
                <c:pt idx="15">
                  <c:v>2.8571428571428568</c:v>
                </c:pt>
                <c:pt idx="16">
                  <c:v>3.8571428571428572</c:v>
                </c:pt>
                <c:pt idx="17">
                  <c:v>6.5714285714285721</c:v>
                </c:pt>
                <c:pt idx="18">
                  <c:v>9.5714285714285712</c:v>
                </c:pt>
                <c:pt idx="19">
                  <c:v>7.8571428571428577</c:v>
                </c:pt>
                <c:pt idx="20">
                  <c:v>6</c:v>
                </c:pt>
                <c:pt idx="21">
                  <c:v>2.4285714285714284</c:v>
                </c:pt>
                <c:pt idx="22">
                  <c:v>1.1428571428571428</c:v>
                </c:pt>
                <c:pt idx="23">
                  <c:v>1.1428571428571428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589632"/>
        <c:axId val="219607808"/>
        <c:axId val="0"/>
      </c:area3DChart>
      <c:catAx>
        <c:axId val="2195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607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60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89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701632"/>
        <c:axId val="219703168"/>
        <c:axId val="0"/>
      </c:bar3DChart>
      <c:catAx>
        <c:axId val="2197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03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01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735936"/>
        <c:axId val="219737472"/>
        <c:axId val="0"/>
      </c:bar3DChart>
      <c:catAx>
        <c:axId val="2197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3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73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35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2570</c:v>
                </c:pt>
                <c:pt idx="1">
                  <c:v>175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782528"/>
        <c:axId val="219804800"/>
        <c:axId val="0"/>
      </c:bar3DChart>
      <c:catAx>
        <c:axId val="2197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0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80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82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31.400000000000002</c:v>
                </c:pt>
                <c:pt idx="1">
                  <c:v>18.600000000000001</c:v>
                </c:pt>
                <c:pt idx="2">
                  <c:v>10</c:v>
                </c:pt>
                <c:pt idx="3">
                  <c:v>7.2</c:v>
                </c:pt>
                <c:pt idx="4">
                  <c:v>8.1999999999999993</c:v>
                </c:pt>
                <c:pt idx="5">
                  <c:v>6.6</c:v>
                </c:pt>
                <c:pt idx="6">
                  <c:v>18.799999999999997</c:v>
                </c:pt>
                <c:pt idx="7">
                  <c:v>77.8</c:v>
                </c:pt>
                <c:pt idx="8">
                  <c:v>135.80000000000001</c:v>
                </c:pt>
                <c:pt idx="9">
                  <c:v>121.00000000000001</c:v>
                </c:pt>
                <c:pt idx="10">
                  <c:v>119.39999999999999</c:v>
                </c:pt>
                <c:pt idx="11">
                  <c:v>127.4</c:v>
                </c:pt>
                <c:pt idx="12">
                  <c:v>130.4</c:v>
                </c:pt>
                <c:pt idx="13">
                  <c:v>128.80000000000001</c:v>
                </c:pt>
                <c:pt idx="14">
                  <c:v>137.80000000000001</c:v>
                </c:pt>
                <c:pt idx="15">
                  <c:v>155.6</c:v>
                </c:pt>
                <c:pt idx="16">
                  <c:v>242.79999999999998</c:v>
                </c:pt>
                <c:pt idx="17">
                  <c:v>349.59999999999997</c:v>
                </c:pt>
                <c:pt idx="18">
                  <c:v>343.6</c:v>
                </c:pt>
                <c:pt idx="19">
                  <c:v>266.8</c:v>
                </c:pt>
                <c:pt idx="20">
                  <c:v>173.6</c:v>
                </c:pt>
                <c:pt idx="21">
                  <c:v>79.999999999999986</c:v>
                </c:pt>
                <c:pt idx="22">
                  <c:v>58.8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835008"/>
        <c:axId val="219857280"/>
        <c:axId val="0"/>
      </c:area3DChart>
      <c:catAx>
        <c:axId val="21983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57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85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35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0.60000000000000009</c:v>
                </c:pt>
                <c:pt idx="7">
                  <c:v>0.8</c:v>
                </c:pt>
                <c:pt idx="8">
                  <c:v>3.8</c:v>
                </c:pt>
                <c:pt idx="9">
                  <c:v>5</c:v>
                </c:pt>
                <c:pt idx="10">
                  <c:v>4.6000000000000005</c:v>
                </c:pt>
                <c:pt idx="11">
                  <c:v>3.4000000000000004</c:v>
                </c:pt>
                <c:pt idx="12">
                  <c:v>2.6</c:v>
                </c:pt>
                <c:pt idx="13">
                  <c:v>2</c:v>
                </c:pt>
                <c:pt idx="14">
                  <c:v>2.2000000000000002</c:v>
                </c:pt>
                <c:pt idx="15">
                  <c:v>2.8000000000000003</c:v>
                </c:pt>
                <c:pt idx="16">
                  <c:v>5.2</c:v>
                </c:pt>
                <c:pt idx="17">
                  <c:v>7.6000000000000005</c:v>
                </c:pt>
                <c:pt idx="18">
                  <c:v>10.8</c:v>
                </c:pt>
                <c:pt idx="19">
                  <c:v>8.4</c:v>
                </c:pt>
                <c:pt idx="20">
                  <c:v>7</c:v>
                </c:pt>
                <c:pt idx="21">
                  <c:v>1.8</c:v>
                </c:pt>
                <c:pt idx="22">
                  <c:v>1.4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885952"/>
        <c:axId val="219887488"/>
        <c:axId val="0"/>
      </c:area3DChart>
      <c:catAx>
        <c:axId val="2198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87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88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85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928064"/>
        <c:axId val="219929600"/>
        <c:axId val="0"/>
      </c:bar3DChart>
      <c:catAx>
        <c:axId val="2199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29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92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28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027904"/>
        <c:axId val="220062464"/>
        <c:axId val="0"/>
      </c:bar3DChart>
      <c:catAx>
        <c:axId val="22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06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06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027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60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203776"/>
        <c:axId val="42930560"/>
        <c:axId val="0"/>
      </c:bar3DChart>
      <c:catAx>
        <c:axId val="4220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930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930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03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987200"/>
        <c:axId val="143869056"/>
        <c:axId val="0"/>
      </c:area3DChart>
      <c:catAx>
        <c:axId val="141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69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6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872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21</c:v>
                </c:pt>
                <c:pt idx="7">
                  <c:v>78</c:v>
                </c:pt>
                <c:pt idx="8">
                  <c:v>150</c:v>
                </c:pt>
                <c:pt idx="9">
                  <c:v>113</c:v>
                </c:pt>
                <c:pt idx="10">
                  <c:v>105</c:v>
                </c:pt>
                <c:pt idx="11">
                  <c:v>139</c:v>
                </c:pt>
                <c:pt idx="12">
                  <c:v>130</c:v>
                </c:pt>
                <c:pt idx="13">
                  <c:v>139</c:v>
                </c:pt>
                <c:pt idx="14">
                  <c:v>130</c:v>
                </c:pt>
                <c:pt idx="15">
                  <c:v>160</c:v>
                </c:pt>
                <c:pt idx="16">
                  <c:v>232</c:v>
                </c:pt>
                <c:pt idx="17">
                  <c:v>339</c:v>
                </c:pt>
                <c:pt idx="18">
                  <c:v>376</c:v>
                </c:pt>
                <c:pt idx="19">
                  <c:v>288</c:v>
                </c:pt>
                <c:pt idx="20">
                  <c:v>180</c:v>
                </c:pt>
                <c:pt idx="21">
                  <c:v>77</c:v>
                </c:pt>
                <c:pt idx="22">
                  <c:v>71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964096"/>
        <c:axId val="42965632"/>
        <c:axId val="0"/>
      </c:area3DChart>
      <c:catAx>
        <c:axId val="429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96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96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964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13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977920"/>
        <c:axId val="42987904"/>
        <c:axId val="0"/>
      </c:area3DChart>
      <c:catAx>
        <c:axId val="429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98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98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977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2669</c:v>
                </c:pt>
                <c:pt idx="1">
                  <c:v>193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08704"/>
        <c:axId val="43210240"/>
        <c:axId val="0"/>
      </c:bar3DChart>
      <c:catAx>
        <c:axId val="432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1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1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08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22528"/>
        <c:axId val="43224064"/>
        <c:axId val="0"/>
      </c:bar3DChart>
      <c:catAx>
        <c:axId val="432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2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2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22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38</c:v>
                </c:pt>
                <c:pt idx="1">
                  <c:v>20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17</c:v>
                </c:pt>
                <c:pt idx="7">
                  <c:v>77</c:v>
                </c:pt>
                <c:pt idx="8">
                  <c:v>147</c:v>
                </c:pt>
                <c:pt idx="9">
                  <c:v>135</c:v>
                </c:pt>
                <c:pt idx="10">
                  <c:v>125</c:v>
                </c:pt>
                <c:pt idx="11">
                  <c:v>131</c:v>
                </c:pt>
                <c:pt idx="12">
                  <c:v>153</c:v>
                </c:pt>
                <c:pt idx="13">
                  <c:v>145</c:v>
                </c:pt>
                <c:pt idx="14">
                  <c:v>162</c:v>
                </c:pt>
                <c:pt idx="15">
                  <c:v>184</c:v>
                </c:pt>
                <c:pt idx="16">
                  <c:v>290</c:v>
                </c:pt>
                <c:pt idx="17">
                  <c:v>380</c:v>
                </c:pt>
                <c:pt idx="18">
                  <c:v>311</c:v>
                </c:pt>
                <c:pt idx="19">
                  <c:v>255</c:v>
                </c:pt>
                <c:pt idx="20">
                  <c:v>191</c:v>
                </c:pt>
                <c:pt idx="21">
                  <c:v>80</c:v>
                </c:pt>
                <c:pt idx="22">
                  <c:v>67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244544"/>
        <c:axId val="43246336"/>
        <c:axId val="0"/>
      </c:area3DChart>
      <c:catAx>
        <c:axId val="432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46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24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44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11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266816"/>
        <c:axId val="43268352"/>
        <c:axId val="0"/>
      </c:area3DChart>
      <c:catAx>
        <c:axId val="4326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68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26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66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2857</c:v>
                </c:pt>
                <c:pt idx="1">
                  <c:v>136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88448"/>
        <c:axId val="43289984"/>
        <c:axId val="0"/>
      </c:bar3DChart>
      <c:catAx>
        <c:axId val="432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89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8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88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98176"/>
        <c:axId val="43304064"/>
        <c:axId val="0"/>
      </c:bar3DChart>
      <c:catAx>
        <c:axId val="432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0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30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98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28</c:v>
                </c:pt>
                <c:pt idx="3">
                  <c:v>12</c:v>
                </c:pt>
                <c:pt idx="4">
                  <c:v>20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63</c:v>
                </c:pt>
                <c:pt idx="9">
                  <c:v>79</c:v>
                </c:pt>
                <c:pt idx="10">
                  <c:v>96</c:v>
                </c:pt>
                <c:pt idx="11">
                  <c:v>120</c:v>
                </c:pt>
                <c:pt idx="12">
                  <c:v>128</c:v>
                </c:pt>
                <c:pt idx="13">
                  <c:v>135</c:v>
                </c:pt>
                <c:pt idx="14">
                  <c:v>148</c:v>
                </c:pt>
                <c:pt idx="15">
                  <c:v>161</c:v>
                </c:pt>
                <c:pt idx="16">
                  <c:v>155</c:v>
                </c:pt>
                <c:pt idx="17">
                  <c:v>174</c:v>
                </c:pt>
                <c:pt idx="18">
                  <c:v>181</c:v>
                </c:pt>
                <c:pt idx="19">
                  <c:v>173</c:v>
                </c:pt>
                <c:pt idx="20">
                  <c:v>127</c:v>
                </c:pt>
                <c:pt idx="21">
                  <c:v>101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321216"/>
        <c:axId val="43322752"/>
        <c:axId val="0"/>
      </c:area3DChart>
      <c:catAx>
        <c:axId val="433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22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32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21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330944"/>
        <c:axId val="43345024"/>
        <c:axId val="0"/>
      </c:area3DChart>
      <c:catAx>
        <c:axId val="43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45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3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30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435456"/>
        <c:axId val="164436992"/>
        <c:axId val="0"/>
      </c:bar3DChart>
      <c:catAx>
        <c:axId val="1644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36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43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35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2093</c:v>
                </c:pt>
                <c:pt idx="1">
                  <c:v>123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373312"/>
        <c:axId val="43374848"/>
        <c:axId val="0"/>
      </c:bar3DChart>
      <c:catAx>
        <c:axId val="433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37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73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46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874560"/>
        <c:axId val="43896832"/>
        <c:axId val="0"/>
      </c:bar3DChart>
      <c:catAx>
        <c:axId val="43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896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8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87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80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  <c:pt idx="10">
                  <c:v>83</c:v>
                </c:pt>
                <c:pt idx="11">
                  <c:v>111</c:v>
                </c:pt>
                <c:pt idx="12">
                  <c:v>148</c:v>
                </c:pt>
                <c:pt idx="13">
                  <c:v>103</c:v>
                </c:pt>
                <c:pt idx="14">
                  <c:v>110</c:v>
                </c:pt>
                <c:pt idx="15">
                  <c:v>114</c:v>
                </c:pt>
                <c:pt idx="16">
                  <c:v>127</c:v>
                </c:pt>
                <c:pt idx="17">
                  <c:v>117</c:v>
                </c:pt>
                <c:pt idx="18">
                  <c:v>128</c:v>
                </c:pt>
                <c:pt idx="19">
                  <c:v>133</c:v>
                </c:pt>
                <c:pt idx="20">
                  <c:v>131</c:v>
                </c:pt>
                <c:pt idx="21">
                  <c:v>82</c:v>
                </c:pt>
                <c:pt idx="22">
                  <c:v>64</c:v>
                </c:pt>
                <c:pt idx="23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898624"/>
        <c:axId val="133900160"/>
        <c:axId val="0"/>
      </c:area3DChart>
      <c:catAx>
        <c:axId val="1338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00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90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898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916544"/>
        <c:axId val="133918080"/>
        <c:axId val="0"/>
      </c:area3DChart>
      <c:catAx>
        <c:axId val="1339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18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91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16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1702</c:v>
                </c:pt>
                <c:pt idx="1">
                  <c:v>154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925888"/>
        <c:axId val="133944064"/>
        <c:axId val="0"/>
      </c:bar3DChart>
      <c:catAx>
        <c:axId val="1339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4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94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25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964544"/>
        <c:axId val="133966080"/>
        <c:axId val="0"/>
      </c:bar3DChart>
      <c:catAx>
        <c:axId val="1339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96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64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41.142857142857139</c:v>
                </c:pt>
                <c:pt idx="1">
                  <c:v>26.571428571428569</c:v>
                </c:pt>
                <c:pt idx="2">
                  <c:v>17.714285714285715</c:v>
                </c:pt>
                <c:pt idx="3">
                  <c:v>11.999999999999998</c:v>
                </c:pt>
                <c:pt idx="4">
                  <c:v>12</c:v>
                </c:pt>
                <c:pt idx="5">
                  <c:v>8.7142857142857135</c:v>
                </c:pt>
                <c:pt idx="6">
                  <c:v>17.857142857142858</c:v>
                </c:pt>
                <c:pt idx="7">
                  <c:v>63.857142857142861</c:v>
                </c:pt>
                <c:pt idx="8">
                  <c:v>109.42857142857143</c:v>
                </c:pt>
                <c:pt idx="9">
                  <c:v>104.28571428571431</c:v>
                </c:pt>
                <c:pt idx="10">
                  <c:v>110.85714285714286</c:v>
                </c:pt>
                <c:pt idx="11">
                  <c:v>123.99999999999999</c:v>
                </c:pt>
                <c:pt idx="12">
                  <c:v>132.57142857142858</c:v>
                </c:pt>
                <c:pt idx="13">
                  <c:v>126</c:v>
                </c:pt>
                <c:pt idx="14">
                  <c:v>135.28571428571428</c:v>
                </c:pt>
                <c:pt idx="15">
                  <c:v>150.42857142857142</c:v>
                </c:pt>
                <c:pt idx="16">
                  <c:v>213.71428571428569</c:v>
                </c:pt>
                <c:pt idx="17">
                  <c:v>291.28571428571433</c:v>
                </c:pt>
                <c:pt idx="18">
                  <c:v>289.57142857142856</c:v>
                </c:pt>
                <c:pt idx="19">
                  <c:v>234.28571428571428</c:v>
                </c:pt>
                <c:pt idx="20">
                  <c:v>160.85714285714283</c:v>
                </c:pt>
                <c:pt idx="21">
                  <c:v>83.285714285714278</c:v>
                </c:pt>
                <c:pt idx="22">
                  <c:v>61.857142857142861</c:v>
                </c:pt>
                <c:pt idx="23">
                  <c:v>59.571428571428577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982848"/>
        <c:axId val="133984640"/>
        <c:axId val="0"/>
      </c:area3DChart>
      <c:catAx>
        <c:axId val="1339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8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98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82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2.7142857142857144</c:v>
                </c:pt>
                <c:pt idx="9">
                  <c:v>4.1428571428571432</c:v>
                </c:pt>
                <c:pt idx="10">
                  <c:v>3.5714285714285712</c:v>
                </c:pt>
                <c:pt idx="11">
                  <c:v>2.8571428571428572</c:v>
                </c:pt>
                <c:pt idx="12">
                  <c:v>2.2857142857142856</c:v>
                </c:pt>
                <c:pt idx="13">
                  <c:v>2</c:v>
                </c:pt>
                <c:pt idx="14">
                  <c:v>2.4285714285714284</c:v>
                </c:pt>
                <c:pt idx="15">
                  <c:v>2.8571428571428568</c:v>
                </c:pt>
                <c:pt idx="16">
                  <c:v>3.8571428571428572</c:v>
                </c:pt>
                <c:pt idx="17">
                  <c:v>6.5714285714285721</c:v>
                </c:pt>
                <c:pt idx="18">
                  <c:v>9.5714285714285712</c:v>
                </c:pt>
                <c:pt idx="19">
                  <c:v>7.8571428571428577</c:v>
                </c:pt>
                <c:pt idx="20">
                  <c:v>6</c:v>
                </c:pt>
                <c:pt idx="21">
                  <c:v>2.4285714285714284</c:v>
                </c:pt>
                <c:pt idx="22">
                  <c:v>1.1428571428571428</c:v>
                </c:pt>
                <c:pt idx="23">
                  <c:v>1.1428571428571428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001024"/>
        <c:axId val="134002560"/>
        <c:axId val="0"/>
      </c:area3DChart>
      <c:catAx>
        <c:axId val="1340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02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00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01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039040"/>
        <c:axId val="134040576"/>
        <c:axId val="0"/>
      </c:bar3DChart>
      <c:catAx>
        <c:axId val="134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40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040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39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085632"/>
        <c:axId val="134157056"/>
        <c:axId val="0"/>
      </c:bar3DChart>
      <c:catAx>
        <c:axId val="1340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5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15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85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9866752"/>
        <c:axId val="209868288"/>
        <c:axId val="0"/>
      </c:bar3DChart>
      <c:catAx>
        <c:axId val="2098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86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986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86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2570</c:v>
                </c:pt>
                <c:pt idx="1">
                  <c:v>175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177536"/>
        <c:axId val="134179072"/>
        <c:axId val="0"/>
      </c:bar3DChart>
      <c:catAx>
        <c:axId val="1341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79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1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77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31.400000000000002</c:v>
                </c:pt>
                <c:pt idx="1">
                  <c:v>18.600000000000001</c:v>
                </c:pt>
                <c:pt idx="2">
                  <c:v>10</c:v>
                </c:pt>
                <c:pt idx="3">
                  <c:v>7.2</c:v>
                </c:pt>
                <c:pt idx="4">
                  <c:v>8.1999999999999993</c:v>
                </c:pt>
                <c:pt idx="5">
                  <c:v>6.6</c:v>
                </c:pt>
                <c:pt idx="6">
                  <c:v>18.799999999999997</c:v>
                </c:pt>
                <c:pt idx="7">
                  <c:v>77.8</c:v>
                </c:pt>
                <c:pt idx="8">
                  <c:v>135.80000000000001</c:v>
                </c:pt>
                <c:pt idx="9">
                  <c:v>121.00000000000001</c:v>
                </c:pt>
                <c:pt idx="10">
                  <c:v>119.39999999999999</c:v>
                </c:pt>
                <c:pt idx="11">
                  <c:v>127.4</c:v>
                </c:pt>
                <c:pt idx="12">
                  <c:v>130.4</c:v>
                </c:pt>
                <c:pt idx="13">
                  <c:v>128.80000000000001</c:v>
                </c:pt>
                <c:pt idx="14">
                  <c:v>137.80000000000001</c:v>
                </c:pt>
                <c:pt idx="15">
                  <c:v>155.6</c:v>
                </c:pt>
                <c:pt idx="16">
                  <c:v>242.79999999999998</c:v>
                </c:pt>
                <c:pt idx="17">
                  <c:v>349.59999999999997</c:v>
                </c:pt>
                <c:pt idx="18">
                  <c:v>343.6</c:v>
                </c:pt>
                <c:pt idx="19">
                  <c:v>266.8</c:v>
                </c:pt>
                <c:pt idx="20">
                  <c:v>173.6</c:v>
                </c:pt>
                <c:pt idx="21">
                  <c:v>79.999999999999986</c:v>
                </c:pt>
                <c:pt idx="22">
                  <c:v>58.8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205440"/>
        <c:axId val="134206976"/>
        <c:axId val="0"/>
      </c:area3DChart>
      <c:catAx>
        <c:axId val="13420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06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20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05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0.60000000000000009</c:v>
                </c:pt>
                <c:pt idx="7">
                  <c:v>0.8</c:v>
                </c:pt>
                <c:pt idx="8">
                  <c:v>3.8</c:v>
                </c:pt>
                <c:pt idx="9">
                  <c:v>5</c:v>
                </c:pt>
                <c:pt idx="10">
                  <c:v>4.6000000000000005</c:v>
                </c:pt>
                <c:pt idx="11">
                  <c:v>3.4000000000000004</c:v>
                </c:pt>
                <c:pt idx="12">
                  <c:v>2.6</c:v>
                </c:pt>
                <c:pt idx="13">
                  <c:v>2</c:v>
                </c:pt>
                <c:pt idx="14">
                  <c:v>2.2000000000000002</c:v>
                </c:pt>
                <c:pt idx="15">
                  <c:v>2.8000000000000003</c:v>
                </c:pt>
                <c:pt idx="16">
                  <c:v>5.2</c:v>
                </c:pt>
                <c:pt idx="17">
                  <c:v>7.6000000000000005</c:v>
                </c:pt>
                <c:pt idx="18">
                  <c:v>10.8</c:v>
                </c:pt>
                <c:pt idx="19">
                  <c:v>8.4</c:v>
                </c:pt>
                <c:pt idx="20">
                  <c:v>7</c:v>
                </c:pt>
                <c:pt idx="21">
                  <c:v>1.8</c:v>
                </c:pt>
                <c:pt idx="22">
                  <c:v>1.4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215168"/>
        <c:axId val="134216704"/>
        <c:axId val="0"/>
      </c:area3DChart>
      <c:catAx>
        <c:axId val="1342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16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21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15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257280"/>
        <c:axId val="134259072"/>
        <c:axId val="0"/>
      </c:bar3DChart>
      <c:catAx>
        <c:axId val="134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59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25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57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279168"/>
        <c:axId val="134280704"/>
        <c:axId val="0"/>
      </c:bar3DChart>
      <c:catAx>
        <c:axId val="1342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8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28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79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198592"/>
        <c:axId val="135200128"/>
        <c:axId val="0"/>
      </c:area3DChart>
      <c:catAx>
        <c:axId val="1351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00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20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98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98432"/>
        <c:axId val="135300224"/>
        <c:axId val="0"/>
      </c:area3DChart>
      <c:catAx>
        <c:axId val="1352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0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98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312128"/>
        <c:axId val="135313664"/>
        <c:axId val="0"/>
      </c:bar3DChart>
      <c:catAx>
        <c:axId val="1353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1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1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12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338240"/>
        <c:axId val="135348224"/>
        <c:axId val="0"/>
      </c:bar3DChart>
      <c:catAx>
        <c:axId val="1353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4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4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38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18</c:v>
                </c:pt>
                <c:pt idx="7">
                  <c:v>93</c:v>
                </c:pt>
                <c:pt idx="8">
                  <c:v>102</c:v>
                </c:pt>
                <c:pt idx="9">
                  <c:v>119</c:v>
                </c:pt>
                <c:pt idx="10">
                  <c:v>126</c:v>
                </c:pt>
                <c:pt idx="11">
                  <c:v>144</c:v>
                </c:pt>
                <c:pt idx="12">
                  <c:v>110</c:v>
                </c:pt>
                <c:pt idx="13">
                  <c:v>127</c:v>
                </c:pt>
                <c:pt idx="14">
                  <c:v>135</c:v>
                </c:pt>
                <c:pt idx="15">
                  <c:v>148</c:v>
                </c:pt>
                <c:pt idx="16">
                  <c:v>265</c:v>
                </c:pt>
                <c:pt idx="17">
                  <c:v>357</c:v>
                </c:pt>
                <c:pt idx="18">
                  <c:v>348</c:v>
                </c:pt>
                <c:pt idx="19">
                  <c:v>250</c:v>
                </c:pt>
                <c:pt idx="20">
                  <c:v>171</c:v>
                </c:pt>
                <c:pt idx="21">
                  <c:v>79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60896"/>
        <c:axId val="135362432"/>
        <c:axId val="0"/>
      </c:area3DChart>
      <c:catAx>
        <c:axId val="135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62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6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60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18</c:v>
                </c:pt>
                <c:pt idx="7">
                  <c:v>93</c:v>
                </c:pt>
                <c:pt idx="8">
                  <c:v>102</c:v>
                </c:pt>
                <c:pt idx="9">
                  <c:v>119</c:v>
                </c:pt>
                <c:pt idx="10">
                  <c:v>126</c:v>
                </c:pt>
                <c:pt idx="11">
                  <c:v>144</c:v>
                </c:pt>
                <c:pt idx="12">
                  <c:v>110</c:v>
                </c:pt>
                <c:pt idx="13">
                  <c:v>127</c:v>
                </c:pt>
                <c:pt idx="14">
                  <c:v>135</c:v>
                </c:pt>
                <c:pt idx="15">
                  <c:v>148</c:v>
                </c:pt>
                <c:pt idx="16">
                  <c:v>265</c:v>
                </c:pt>
                <c:pt idx="17">
                  <c:v>357</c:v>
                </c:pt>
                <c:pt idx="18">
                  <c:v>348</c:v>
                </c:pt>
                <c:pt idx="19">
                  <c:v>250</c:v>
                </c:pt>
                <c:pt idx="20">
                  <c:v>171</c:v>
                </c:pt>
                <c:pt idx="21">
                  <c:v>79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148352"/>
        <c:axId val="212435712"/>
        <c:axId val="0"/>
      </c:area3DChart>
      <c:catAx>
        <c:axId val="21014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35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43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1483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419776"/>
        <c:axId val="135421312"/>
        <c:axId val="0"/>
      </c:area3DChart>
      <c:catAx>
        <c:axId val="13541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21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42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19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89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457792"/>
        <c:axId val="135459584"/>
        <c:axId val="0"/>
      </c:bar3DChart>
      <c:catAx>
        <c:axId val="1354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9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45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7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19</c:v>
                </c:pt>
                <c:pt idx="7">
                  <c:v>65</c:v>
                </c:pt>
                <c:pt idx="8">
                  <c:v>129</c:v>
                </c:pt>
                <c:pt idx="9">
                  <c:v>103</c:v>
                </c:pt>
                <c:pt idx="10">
                  <c:v>118</c:v>
                </c:pt>
                <c:pt idx="11">
                  <c:v>119</c:v>
                </c:pt>
                <c:pt idx="12">
                  <c:v>141</c:v>
                </c:pt>
                <c:pt idx="13">
                  <c:v>110</c:v>
                </c:pt>
                <c:pt idx="14">
                  <c:v>150</c:v>
                </c:pt>
                <c:pt idx="15">
                  <c:v>145</c:v>
                </c:pt>
                <c:pt idx="16">
                  <c:v>198</c:v>
                </c:pt>
                <c:pt idx="17">
                  <c:v>345</c:v>
                </c:pt>
                <c:pt idx="18">
                  <c:v>352</c:v>
                </c:pt>
                <c:pt idx="19">
                  <c:v>276</c:v>
                </c:pt>
                <c:pt idx="20">
                  <c:v>171</c:v>
                </c:pt>
                <c:pt idx="21">
                  <c:v>90</c:v>
                </c:pt>
                <c:pt idx="22">
                  <c:v>60</c:v>
                </c:pt>
                <c:pt idx="2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500928"/>
        <c:axId val="135502464"/>
        <c:axId val="0"/>
      </c:area3DChart>
      <c:catAx>
        <c:axId val="1355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02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50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00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518848"/>
        <c:axId val="135524736"/>
        <c:axId val="0"/>
      </c:area3DChart>
      <c:catAx>
        <c:axId val="1355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24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52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18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2592</c:v>
                </c:pt>
                <c:pt idx="1">
                  <c:v>140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626752"/>
        <c:axId val="135628288"/>
        <c:axId val="0"/>
      </c:bar3DChart>
      <c:catAx>
        <c:axId val="1356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2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62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2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60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656960"/>
        <c:axId val="135658496"/>
        <c:axId val="0"/>
      </c:bar3DChart>
      <c:catAx>
        <c:axId val="1356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58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65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56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21</c:v>
                </c:pt>
                <c:pt idx="7">
                  <c:v>78</c:v>
                </c:pt>
                <c:pt idx="8">
                  <c:v>150</c:v>
                </c:pt>
                <c:pt idx="9">
                  <c:v>113</c:v>
                </c:pt>
                <c:pt idx="10">
                  <c:v>105</c:v>
                </c:pt>
                <c:pt idx="11">
                  <c:v>139</c:v>
                </c:pt>
                <c:pt idx="12">
                  <c:v>130</c:v>
                </c:pt>
                <c:pt idx="13">
                  <c:v>139</c:v>
                </c:pt>
                <c:pt idx="14">
                  <c:v>130</c:v>
                </c:pt>
                <c:pt idx="15">
                  <c:v>160</c:v>
                </c:pt>
                <c:pt idx="16">
                  <c:v>232</c:v>
                </c:pt>
                <c:pt idx="17">
                  <c:v>339</c:v>
                </c:pt>
                <c:pt idx="18">
                  <c:v>376</c:v>
                </c:pt>
                <c:pt idx="19">
                  <c:v>288</c:v>
                </c:pt>
                <c:pt idx="20">
                  <c:v>180</c:v>
                </c:pt>
                <c:pt idx="21">
                  <c:v>77</c:v>
                </c:pt>
                <c:pt idx="22">
                  <c:v>71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7780608"/>
        <c:axId val="137790592"/>
        <c:axId val="0"/>
      </c:area3DChart>
      <c:catAx>
        <c:axId val="1377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790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7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780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13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7905664"/>
        <c:axId val="137907200"/>
        <c:axId val="0"/>
      </c:area3DChart>
      <c:catAx>
        <c:axId val="1379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07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9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05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2669</c:v>
                </c:pt>
                <c:pt idx="1">
                  <c:v>193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7935488"/>
        <c:axId val="137941376"/>
        <c:axId val="0"/>
      </c:bar3DChart>
      <c:catAx>
        <c:axId val="1379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41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94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35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7986432"/>
        <c:axId val="137987968"/>
        <c:axId val="0"/>
      </c:bar3DChart>
      <c:catAx>
        <c:axId val="1379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8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98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86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275648"/>
        <c:axId val="225985280"/>
        <c:axId val="0"/>
      </c:area3DChart>
      <c:catAx>
        <c:axId val="2232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98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9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75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38</c:v>
                </c:pt>
                <c:pt idx="1">
                  <c:v>20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17</c:v>
                </c:pt>
                <c:pt idx="7">
                  <c:v>77</c:v>
                </c:pt>
                <c:pt idx="8">
                  <c:v>147</c:v>
                </c:pt>
                <c:pt idx="9">
                  <c:v>135</c:v>
                </c:pt>
                <c:pt idx="10">
                  <c:v>125</c:v>
                </c:pt>
                <c:pt idx="11">
                  <c:v>131</c:v>
                </c:pt>
                <c:pt idx="12">
                  <c:v>153</c:v>
                </c:pt>
                <c:pt idx="13">
                  <c:v>145</c:v>
                </c:pt>
                <c:pt idx="14">
                  <c:v>162</c:v>
                </c:pt>
                <c:pt idx="15">
                  <c:v>184</c:v>
                </c:pt>
                <c:pt idx="16">
                  <c:v>290</c:v>
                </c:pt>
                <c:pt idx="17">
                  <c:v>380</c:v>
                </c:pt>
                <c:pt idx="18">
                  <c:v>311</c:v>
                </c:pt>
                <c:pt idx="19">
                  <c:v>255</c:v>
                </c:pt>
                <c:pt idx="20">
                  <c:v>191</c:v>
                </c:pt>
                <c:pt idx="21">
                  <c:v>80</c:v>
                </c:pt>
                <c:pt idx="22">
                  <c:v>67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012544"/>
        <c:axId val="138014080"/>
        <c:axId val="0"/>
      </c:area3DChart>
      <c:catAx>
        <c:axId val="1380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14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01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12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11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059136"/>
        <c:axId val="138065024"/>
        <c:axId val="0"/>
      </c:area3DChart>
      <c:catAx>
        <c:axId val="138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65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06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59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2857</c:v>
                </c:pt>
                <c:pt idx="1">
                  <c:v>136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01504"/>
        <c:axId val="138103040"/>
        <c:axId val="0"/>
      </c:bar3DChart>
      <c:catAx>
        <c:axId val="1381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0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0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01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31712"/>
        <c:axId val="138219520"/>
        <c:axId val="0"/>
      </c:bar3DChart>
      <c:catAx>
        <c:axId val="1381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1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1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3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28</c:v>
                </c:pt>
                <c:pt idx="3">
                  <c:v>12</c:v>
                </c:pt>
                <c:pt idx="4">
                  <c:v>20</c:v>
                </c:pt>
                <c:pt idx="5">
                  <c:v>11</c:v>
                </c:pt>
                <c:pt idx="6">
                  <c:v>22</c:v>
                </c:pt>
                <c:pt idx="7">
                  <c:v>41</c:v>
                </c:pt>
                <c:pt idx="8">
                  <c:v>63</c:v>
                </c:pt>
                <c:pt idx="9">
                  <c:v>79</c:v>
                </c:pt>
                <c:pt idx="10">
                  <c:v>96</c:v>
                </c:pt>
                <c:pt idx="11">
                  <c:v>120</c:v>
                </c:pt>
                <c:pt idx="12">
                  <c:v>128</c:v>
                </c:pt>
                <c:pt idx="13">
                  <c:v>135</c:v>
                </c:pt>
                <c:pt idx="14">
                  <c:v>148</c:v>
                </c:pt>
                <c:pt idx="15">
                  <c:v>161</c:v>
                </c:pt>
                <c:pt idx="16">
                  <c:v>155</c:v>
                </c:pt>
                <c:pt idx="17">
                  <c:v>174</c:v>
                </c:pt>
                <c:pt idx="18">
                  <c:v>181</c:v>
                </c:pt>
                <c:pt idx="19">
                  <c:v>173</c:v>
                </c:pt>
                <c:pt idx="20">
                  <c:v>127</c:v>
                </c:pt>
                <c:pt idx="21">
                  <c:v>101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44480"/>
        <c:axId val="138246016"/>
        <c:axId val="0"/>
      </c:area3DChart>
      <c:catAx>
        <c:axId val="13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6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4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4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62400"/>
        <c:axId val="138263936"/>
        <c:axId val="0"/>
      </c:area3DChart>
      <c:catAx>
        <c:axId val="1382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63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6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62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2093</c:v>
                </c:pt>
                <c:pt idx="1">
                  <c:v>123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312704"/>
        <c:axId val="138318592"/>
        <c:axId val="0"/>
      </c:bar3DChart>
      <c:catAx>
        <c:axId val="1383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3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12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46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355456"/>
        <c:axId val="138356992"/>
        <c:axId val="0"/>
      </c:bar3DChart>
      <c:catAx>
        <c:axId val="1383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56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35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55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80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  <c:pt idx="10">
                  <c:v>83</c:v>
                </c:pt>
                <c:pt idx="11">
                  <c:v>111</c:v>
                </c:pt>
                <c:pt idx="12">
                  <c:v>148</c:v>
                </c:pt>
                <c:pt idx="13">
                  <c:v>103</c:v>
                </c:pt>
                <c:pt idx="14">
                  <c:v>110</c:v>
                </c:pt>
                <c:pt idx="15">
                  <c:v>114</c:v>
                </c:pt>
                <c:pt idx="16">
                  <c:v>127</c:v>
                </c:pt>
                <c:pt idx="17">
                  <c:v>117</c:v>
                </c:pt>
                <c:pt idx="18">
                  <c:v>128</c:v>
                </c:pt>
                <c:pt idx="19">
                  <c:v>133</c:v>
                </c:pt>
                <c:pt idx="20">
                  <c:v>131</c:v>
                </c:pt>
                <c:pt idx="21">
                  <c:v>82</c:v>
                </c:pt>
                <c:pt idx="22">
                  <c:v>64</c:v>
                </c:pt>
                <c:pt idx="23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394240"/>
        <c:axId val="138404224"/>
        <c:axId val="0"/>
      </c:area3DChart>
      <c:catAx>
        <c:axId val="1383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04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40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94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420608"/>
        <c:axId val="138422144"/>
        <c:axId val="0"/>
      </c:area3DChart>
      <c:catAx>
        <c:axId val="1384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22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42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20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89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88096"/>
        <c:axId val="16389632"/>
        <c:axId val="0"/>
      </c:bar3DChart>
      <c:catAx>
        <c:axId val="163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8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8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1702</c:v>
                </c:pt>
                <c:pt idx="1">
                  <c:v>154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83200"/>
        <c:axId val="138484736"/>
        <c:axId val="0"/>
      </c:bar3DChart>
      <c:catAx>
        <c:axId val="1384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8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83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542080"/>
        <c:axId val="138552064"/>
        <c:axId val="0"/>
      </c:bar3DChart>
      <c:catAx>
        <c:axId val="1385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52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55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420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41.142857142857139</c:v>
                </c:pt>
                <c:pt idx="1">
                  <c:v>26.571428571428569</c:v>
                </c:pt>
                <c:pt idx="2">
                  <c:v>17.714285714285715</c:v>
                </c:pt>
                <c:pt idx="3">
                  <c:v>11.999999999999998</c:v>
                </c:pt>
                <c:pt idx="4">
                  <c:v>12</c:v>
                </c:pt>
                <c:pt idx="5">
                  <c:v>8.7142857142857135</c:v>
                </c:pt>
                <c:pt idx="6">
                  <c:v>17.857142857142858</c:v>
                </c:pt>
                <c:pt idx="7">
                  <c:v>63.857142857142861</c:v>
                </c:pt>
                <c:pt idx="8">
                  <c:v>109.42857142857143</c:v>
                </c:pt>
                <c:pt idx="9">
                  <c:v>104.28571428571431</c:v>
                </c:pt>
                <c:pt idx="10">
                  <c:v>110.85714285714286</c:v>
                </c:pt>
                <c:pt idx="11">
                  <c:v>123.99999999999999</c:v>
                </c:pt>
                <c:pt idx="12">
                  <c:v>132.57142857142858</c:v>
                </c:pt>
                <c:pt idx="13">
                  <c:v>126</c:v>
                </c:pt>
                <c:pt idx="14">
                  <c:v>135.28571428571428</c:v>
                </c:pt>
                <c:pt idx="15">
                  <c:v>150.42857142857142</c:v>
                </c:pt>
                <c:pt idx="16">
                  <c:v>213.71428571428569</c:v>
                </c:pt>
                <c:pt idx="17">
                  <c:v>291.28571428571433</c:v>
                </c:pt>
                <c:pt idx="18">
                  <c:v>289.57142857142856</c:v>
                </c:pt>
                <c:pt idx="19">
                  <c:v>234.28571428571428</c:v>
                </c:pt>
                <c:pt idx="20">
                  <c:v>160.85714285714283</c:v>
                </c:pt>
                <c:pt idx="21">
                  <c:v>83.285714285714278</c:v>
                </c:pt>
                <c:pt idx="22">
                  <c:v>61.857142857142861</c:v>
                </c:pt>
                <c:pt idx="23">
                  <c:v>59.571428571428577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581120"/>
        <c:axId val="138582656"/>
        <c:axId val="0"/>
      </c:area3DChart>
      <c:catAx>
        <c:axId val="1385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82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58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81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2.7142857142857144</c:v>
                </c:pt>
                <c:pt idx="9">
                  <c:v>4.1428571428571432</c:v>
                </c:pt>
                <c:pt idx="10">
                  <c:v>3.5714285714285712</c:v>
                </c:pt>
                <c:pt idx="11">
                  <c:v>2.8571428571428572</c:v>
                </c:pt>
                <c:pt idx="12">
                  <c:v>2.2857142857142856</c:v>
                </c:pt>
                <c:pt idx="13">
                  <c:v>2</c:v>
                </c:pt>
                <c:pt idx="14">
                  <c:v>2.4285714285714284</c:v>
                </c:pt>
                <c:pt idx="15">
                  <c:v>2.8571428571428568</c:v>
                </c:pt>
                <c:pt idx="16">
                  <c:v>3.8571428571428572</c:v>
                </c:pt>
                <c:pt idx="17">
                  <c:v>6.5714285714285721</c:v>
                </c:pt>
                <c:pt idx="18">
                  <c:v>9.5714285714285712</c:v>
                </c:pt>
                <c:pt idx="19">
                  <c:v>7.8571428571428577</c:v>
                </c:pt>
                <c:pt idx="20">
                  <c:v>6</c:v>
                </c:pt>
                <c:pt idx="21">
                  <c:v>2.4285714285714284</c:v>
                </c:pt>
                <c:pt idx="22">
                  <c:v>1.1428571428571428</c:v>
                </c:pt>
                <c:pt idx="23">
                  <c:v>1.1428571428571428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627712"/>
        <c:axId val="138645888"/>
        <c:axId val="0"/>
      </c:area3DChart>
      <c:catAx>
        <c:axId val="13862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45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64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27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698752"/>
        <c:axId val="138700288"/>
        <c:axId val="0"/>
      </c:bar3DChart>
      <c:catAx>
        <c:axId val="1386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0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70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98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749440"/>
        <c:axId val="138750976"/>
        <c:axId val="0"/>
      </c:bar3DChart>
      <c:catAx>
        <c:axId val="138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5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75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49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2570</c:v>
                </c:pt>
                <c:pt idx="1">
                  <c:v>175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791936"/>
        <c:axId val="138793728"/>
        <c:axId val="0"/>
      </c:bar3DChart>
      <c:catAx>
        <c:axId val="1387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9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79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91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31.400000000000002</c:v>
                </c:pt>
                <c:pt idx="1">
                  <c:v>18.600000000000001</c:v>
                </c:pt>
                <c:pt idx="2">
                  <c:v>10</c:v>
                </c:pt>
                <c:pt idx="3">
                  <c:v>7.2</c:v>
                </c:pt>
                <c:pt idx="4">
                  <c:v>8.1999999999999993</c:v>
                </c:pt>
                <c:pt idx="5">
                  <c:v>6.6</c:v>
                </c:pt>
                <c:pt idx="6">
                  <c:v>18.799999999999997</c:v>
                </c:pt>
                <c:pt idx="7">
                  <c:v>77.8</c:v>
                </c:pt>
                <c:pt idx="8">
                  <c:v>135.80000000000001</c:v>
                </c:pt>
                <c:pt idx="9">
                  <c:v>121.00000000000001</c:v>
                </c:pt>
                <c:pt idx="10">
                  <c:v>119.39999999999999</c:v>
                </c:pt>
                <c:pt idx="11">
                  <c:v>127.4</c:v>
                </c:pt>
                <c:pt idx="12">
                  <c:v>130.4</c:v>
                </c:pt>
                <c:pt idx="13">
                  <c:v>128.80000000000001</c:v>
                </c:pt>
                <c:pt idx="14">
                  <c:v>137.80000000000001</c:v>
                </c:pt>
                <c:pt idx="15">
                  <c:v>155.6</c:v>
                </c:pt>
                <c:pt idx="16">
                  <c:v>242.79999999999998</c:v>
                </c:pt>
                <c:pt idx="17">
                  <c:v>349.59999999999997</c:v>
                </c:pt>
                <c:pt idx="18">
                  <c:v>343.6</c:v>
                </c:pt>
                <c:pt idx="19">
                  <c:v>266.8</c:v>
                </c:pt>
                <c:pt idx="20">
                  <c:v>173.6</c:v>
                </c:pt>
                <c:pt idx="21">
                  <c:v>79.999999999999986</c:v>
                </c:pt>
                <c:pt idx="22">
                  <c:v>58.8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848512"/>
        <c:axId val="138862592"/>
        <c:axId val="0"/>
      </c:area3DChart>
      <c:catAx>
        <c:axId val="138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62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86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48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0.60000000000000009</c:v>
                </c:pt>
                <c:pt idx="7">
                  <c:v>0.8</c:v>
                </c:pt>
                <c:pt idx="8">
                  <c:v>3.8</c:v>
                </c:pt>
                <c:pt idx="9">
                  <c:v>5</c:v>
                </c:pt>
                <c:pt idx="10">
                  <c:v>4.6000000000000005</c:v>
                </c:pt>
                <c:pt idx="11">
                  <c:v>3.4000000000000004</c:v>
                </c:pt>
                <c:pt idx="12">
                  <c:v>2.6</c:v>
                </c:pt>
                <c:pt idx="13">
                  <c:v>2</c:v>
                </c:pt>
                <c:pt idx="14">
                  <c:v>2.2000000000000002</c:v>
                </c:pt>
                <c:pt idx="15">
                  <c:v>2.8000000000000003</c:v>
                </c:pt>
                <c:pt idx="16">
                  <c:v>5.2</c:v>
                </c:pt>
                <c:pt idx="17">
                  <c:v>7.6000000000000005</c:v>
                </c:pt>
                <c:pt idx="18">
                  <c:v>10.8</c:v>
                </c:pt>
                <c:pt idx="19">
                  <c:v>8.4</c:v>
                </c:pt>
                <c:pt idx="20">
                  <c:v>7</c:v>
                </c:pt>
                <c:pt idx="21">
                  <c:v>1.8</c:v>
                </c:pt>
                <c:pt idx="22">
                  <c:v>1.4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980224"/>
        <c:axId val="140981760"/>
        <c:axId val="0"/>
      </c:area3DChart>
      <c:catAx>
        <c:axId val="1409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8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98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8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2425</c:v>
                </c:pt>
                <c:pt idx="1">
                  <c:v>152.57142857142858</c:v>
                </c:pt>
                <c:pt idx="2">
                  <c:v>7.0000000000000009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05952"/>
        <c:axId val="141007488"/>
        <c:axId val="0"/>
      </c:bar3DChart>
      <c:catAx>
        <c:axId val="1410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0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0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05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06400"/>
        <c:axId val="16407936"/>
        <c:axId val="0"/>
      </c:area3DChart>
      <c:catAx>
        <c:axId val="164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0793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640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06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62.142857142857139</c:v>
                </c:pt>
                <c:pt idx="1">
                  <c:v>2.2857142857142851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32064"/>
        <c:axId val="141078912"/>
        <c:axId val="0"/>
      </c:bar3DChart>
      <c:catAx>
        <c:axId val="1410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7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7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32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19</c:v>
                </c:pt>
                <c:pt idx="7">
                  <c:v>76</c:v>
                </c:pt>
                <c:pt idx="8">
                  <c:v>151</c:v>
                </c:pt>
                <c:pt idx="9">
                  <c:v>135</c:v>
                </c:pt>
                <c:pt idx="10">
                  <c:v>123</c:v>
                </c:pt>
                <c:pt idx="11">
                  <c:v>104</c:v>
                </c:pt>
                <c:pt idx="12">
                  <c:v>118</c:v>
                </c:pt>
                <c:pt idx="13">
                  <c:v>123</c:v>
                </c:pt>
                <c:pt idx="14">
                  <c:v>112</c:v>
                </c:pt>
                <c:pt idx="15">
                  <c:v>141</c:v>
                </c:pt>
                <c:pt idx="16">
                  <c:v>229</c:v>
                </c:pt>
                <c:pt idx="17">
                  <c:v>327</c:v>
                </c:pt>
                <c:pt idx="18">
                  <c:v>331</c:v>
                </c:pt>
                <c:pt idx="19">
                  <c:v>265</c:v>
                </c:pt>
                <c:pt idx="20">
                  <c:v>155</c:v>
                </c:pt>
                <c:pt idx="21">
                  <c:v>74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247232"/>
        <c:axId val="141248768"/>
        <c:axId val="0"/>
      </c:area3DChart>
      <c:catAx>
        <c:axId val="1412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248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24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247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510912"/>
        <c:axId val="141512704"/>
        <c:axId val="0"/>
      </c:area3DChart>
      <c:catAx>
        <c:axId val="1415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12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51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10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2492</c:v>
                </c:pt>
                <c:pt idx="1">
                  <c:v>147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524352"/>
        <c:axId val="141542528"/>
        <c:axId val="0"/>
      </c:bar3DChart>
      <c:catAx>
        <c:axId val="14152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4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54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24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591680"/>
        <c:axId val="141593216"/>
        <c:axId val="0"/>
      </c:bar3DChart>
      <c:catAx>
        <c:axId val="1415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59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91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18</c:v>
                </c:pt>
                <c:pt idx="7">
                  <c:v>93</c:v>
                </c:pt>
                <c:pt idx="8">
                  <c:v>102</c:v>
                </c:pt>
                <c:pt idx="9">
                  <c:v>119</c:v>
                </c:pt>
                <c:pt idx="10">
                  <c:v>126</c:v>
                </c:pt>
                <c:pt idx="11">
                  <c:v>144</c:v>
                </c:pt>
                <c:pt idx="12">
                  <c:v>110</c:v>
                </c:pt>
                <c:pt idx="13">
                  <c:v>127</c:v>
                </c:pt>
                <c:pt idx="14">
                  <c:v>135</c:v>
                </c:pt>
                <c:pt idx="15">
                  <c:v>148</c:v>
                </c:pt>
                <c:pt idx="16">
                  <c:v>265</c:v>
                </c:pt>
                <c:pt idx="17">
                  <c:v>357</c:v>
                </c:pt>
                <c:pt idx="18">
                  <c:v>348</c:v>
                </c:pt>
                <c:pt idx="19">
                  <c:v>250</c:v>
                </c:pt>
                <c:pt idx="20">
                  <c:v>171</c:v>
                </c:pt>
                <c:pt idx="21">
                  <c:v>79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618176"/>
        <c:axId val="141640448"/>
        <c:axId val="0"/>
      </c:area3DChart>
      <c:catAx>
        <c:axId val="1416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640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64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618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685504"/>
        <c:axId val="141687040"/>
        <c:axId val="0"/>
      </c:area3DChart>
      <c:catAx>
        <c:axId val="1416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687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68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685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89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801344"/>
        <c:axId val="141802880"/>
        <c:axId val="0"/>
      </c:bar3DChart>
      <c:catAx>
        <c:axId val="1418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0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8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01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42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19</c:v>
                </c:pt>
                <c:pt idx="7">
                  <c:v>65</c:v>
                </c:pt>
                <c:pt idx="8">
                  <c:v>129</c:v>
                </c:pt>
                <c:pt idx="9">
                  <c:v>103</c:v>
                </c:pt>
                <c:pt idx="10">
                  <c:v>118</c:v>
                </c:pt>
                <c:pt idx="11">
                  <c:v>119</c:v>
                </c:pt>
                <c:pt idx="12">
                  <c:v>141</c:v>
                </c:pt>
                <c:pt idx="13">
                  <c:v>110</c:v>
                </c:pt>
                <c:pt idx="14">
                  <c:v>150</c:v>
                </c:pt>
                <c:pt idx="15">
                  <c:v>145</c:v>
                </c:pt>
                <c:pt idx="16">
                  <c:v>198</c:v>
                </c:pt>
                <c:pt idx="17">
                  <c:v>345</c:v>
                </c:pt>
                <c:pt idx="18">
                  <c:v>352</c:v>
                </c:pt>
                <c:pt idx="19">
                  <c:v>276</c:v>
                </c:pt>
                <c:pt idx="20">
                  <c:v>171</c:v>
                </c:pt>
                <c:pt idx="21">
                  <c:v>90</c:v>
                </c:pt>
                <c:pt idx="22">
                  <c:v>60</c:v>
                </c:pt>
                <c:pt idx="2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016512"/>
        <c:axId val="142018048"/>
        <c:axId val="0"/>
      </c:area3DChart>
      <c:catAx>
        <c:axId val="1420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18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01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1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079488"/>
        <c:axId val="142081024"/>
        <c:axId val="0"/>
      </c:area3DChart>
      <c:catAx>
        <c:axId val="1420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8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08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79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20224"/>
        <c:axId val="16426112"/>
        <c:axId val="0"/>
      </c:area3DChart>
      <c:catAx>
        <c:axId val="164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2611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42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2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2592</c:v>
                </c:pt>
                <c:pt idx="1">
                  <c:v>140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105216"/>
        <c:axId val="142213504"/>
        <c:axId val="0"/>
      </c:bar3DChart>
      <c:catAx>
        <c:axId val="1421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1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1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105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60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266752"/>
        <c:axId val="142268288"/>
        <c:axId val="0"/>
      </c:bar3DChart>
      <c:catAx>
        <c:axId val="14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6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6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6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21</c:v>
                </c:pt>
                <c:pt idx="7">
                  <c:v>78</c:v>
                </c:pt>
                <c:pt idx="8">
                  <c:v>150</c:v>
                </c:pt>
                <c:pt idx="9">
                  <c:v>113</c:v>
                </c:pt>
                <c:pt idx="10">
                  <c:v>105</c:v>
                </c:pt>
                <c:pt idx="11">
                  <c:v>139</c:v>
                </c:pt>
                <c:pt idx="12">
                  <c:v>130</c:v>
                </c:pt>
                <c:pt idx="13">
                  <c:v>139</c:v>
                </c:pt>
                <c:pt idx="14">
                  <c:v>130</c:v>
                </c:pt>
                <c:pt idx="15">
                  <c:v>160</c:v>
                </c:pt>
                <c:pt idx="16">
                  <c:v>232</c:v>
                </c:pt>
                <c:pt idx="17">
                  <c:v>339</c:v>
                </c:pt>
                <c:pt idx="18">
                  <c:v>376</c:v>
                </c:pt>
                <c:pt idx="19">
                  <c:v>288</c:v>
                </c:pt>
                <c:pt idx="20">
                  <c:v>180</c:v>
                </c:pt>
                <c:pt idx="21">
                  <c:v>77</c:v>
                </c:pt>
                <c:pt idx="22">
                  <c:v>71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371072"/>
        <c:axId val="142372864"/>
        <c:axId val="0"/>
      </c:area3DChart>
      <c:catAx>
        <c:axId val="142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372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37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371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13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450688"/>
        <c:axId val="142452224"/>
        <c:axId val="0"/>
      </c:area3DChart>
      <c:catAx>
        <c:axId val="1424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52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2669</c:v>
                </c:pt>
                <c:pt idx="1">
                  <c:v>193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681216"/>
        <c:axId val="142682752"/>
        <c:axId val="0"/>
      </c:bar3DChart>
      <c:catAx>
        <c:axId val="142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68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68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681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715520"/>
        <c:axId val="142762368"/>
        <c:axId val="0"/>
      </c:bar3DChart>
      <c:catAx>
        <c:axId val="142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7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15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38</c:v>
                </c:pt>
                <c:pt idx="1">
                  <c:v>20</c:v>
                </c:pt>
                <c:pt idx="2">
                  <c:v>12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17</c:v>
                </c:pt>
                <c:pt idx="7">
                  <c:v>77</c:v>
                </c:pt>
                <c:pt idx="8">
                  <c:v>147</c:v>
                </c:pt>
                <c:pt idx="9">
                  <c:v>135</c:v>
                </c:pt>
                <c:pt idx="10">
                  <c:v>125</c:v>
                </c:pt>
                <c:pt idx="11">
                  <c:v>131</c:v>
                </c:pt>
                <c:pt idx="12">
                  <c:v>153</c:v>
                </c:pt>
                <c:pt idx="13">
                  <c:v>145</c:v>
                </c:pt>
                <c:pt idx="14">
                  <c:v>162</c:v>
                </c:pt>
                <c:pt idx="15">
                  <c:v>184</c:v>
                </c:pt>
                <c:pt idx="16">
                  <c:v>290</c:v>
                </c:pt>
                <c:pt idx="17">
                  <c:v>380</c:v>
                </c:pt>
                <c:pt idx="18">
                  <c:v>311</c:v>
                </c:pt>
                <c:pt idx="19">
                  <c:v>255</c:v>
                </c:pt>
                <c:pt idx="20">
                  <c:v>191</c:v>
                </c:pt>
                <c:pt idx="21">
                  <c:v>80</c:v>
                </c:pt>
                <c:pt idx="22">
                  <c:v>67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873344"/>
        <c:axId val="142874880"/>
        <c:axId val="0"/>
      </c:area3DChart>
      <c:catAx>
        <c:axId val="142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874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87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873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11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907648"/>
        <c:axId val="142917632"/>
        <c:axId val="0"/>
      </c:area3DChart>
      <c:catAx>
        <c:axId val="1429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1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91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07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2857</c:v>
                </c:pt>
                <c:pt idx="1">
                  <c:v>136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925184"/>
        <c:axId val="143250560"/>
        <c:axId val="0"/>
      </c:bar3DChart>
      <c:catAx>
        <c:axId val="142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50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250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25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426688"/>
        <c:axId val="143428224"/>
        <c:axId val="0"/>
      </c:bar3DChart>
      <c:catAx>
        <c:axId val="1434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42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2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426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0.xml"/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47" Type="http://schemas.openxmlformats.org/officeDocument/2006/relationships/chart" Target="../charts/chart91.xml"/><Relationship Id="rId63" Type="http://schemas.openxmlformats.org/officeDocument/2006/relationships/chart" Target="../charts/chart107.xml"/><Relationship Id="rId68" Type="http://schemas.openxmlformats.org/officeDocument/2006/relationships/chart" Target="../charts/chart112.xml"/><Relationship Id="rId84" Type="http://schemas.openxmlformats.org/officeDocument/2006/relationships/chart" Target="../charts/chart128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38" Type="http://schemas.openxmlformats.org/officeDocument/2006/relationships/chart" Target="../charts/chart182.xml"/><Relationship Id="rId16" Type="http://schemas.openxmlformats.org/officeDocument/2006/relationships/chart" Target="../charts/chart60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46" Type="http://schemas.openxmlformats.org/officeDocument/2006/relationships/chart" Target="../charts/chart90.xml"/><Relationship Id="rId59" Type="http://schemas.openxmlformats.org/officeDocument/2006/relationships/chart" Target="../charts/chart103.xml"/><Relationship Id="rId67" Type="http://schemas.openxmlformats.org/officeDocument/2006/relationships/chart" Target="../charts/chart111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16" Type="http://schemas.openxmlformats.org/officeDocument/2006/relationships/chart" Target="../charts/chart160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54" Type="http://schemas.openxmlformats.org/officeDocument/2006/relationships/chart" Target="../charts/chart98.xml"/><Relationship Id="rId62" Type="http://schemas.openxmlformats.org/officeDocument/2006/relationships/chart" Target="../charts/chart106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49" Type="http://schemas.openxmlformats.org/officeDocument/2006/relationships/chart" Target="../charts/chart93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52" Type="http://schemas.openxmlformats.org/officeDocument/2006/relationships/chart" Target="../charts/chart96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12</xdr:col>
      <xdr:colOff>442913</xdr:colOff>
      <xdr:row>36</xdr:row>
      <xdr:rowOff>161231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CE3C43D8-0CBA-4465-AA5B-3E6AF3E49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158"/>
        <a:stretch/>
      </xdr:blipFill>
      <xdr:spPr>
        <a:xfrm>
          <a:off x="0" y="2771775"/>
          <a:ext cx="6710363" cy="3590231"/>
        </a:xfrm>
        <a:prstGeom prst="rect">
          <a:avLst/>
        </a:prstGeom>
      </xdr:spPr>
    </xdr:pic>
    <xdr:clientData/>
  </xdr:twoCellAnchor>
  <xdr:twoCellAnchor>
    <xdr:from>
      <xdr:col>3</xdr:col>
      <xdr:colOff>233359</xdr:colOff>
      <xdr:row>30</xdr:row>
      <xdr:rowOff>76200</xdr:rowOff>
    </xdr:from>
    <xdr:to>
      <xdr:col>4</xdr:col>
      <xdr:colOff>323849</xdr:colOff>
      <xdr:row>32</xdr:row>
      <xdr:rowOff>142875</xdr:rowOff>
    </xdr:to>
    <xdr:cxnSp macro="">
      <xdr:nvCxnSpPr>
        <xdr:cNvPr id="7" name="Connecteur en angle 12">
          <a:extLst>
            <a:ext uri="{FF2B5EF4-FFF2-40B4-BE49-F238E27FC236}">
              <a16:creationId xmlns="" xmlns:a16="http://schemas.microsoft.com/office/drawing/2014/main" id="{A80BAB7A-F114-4DE4-9F91-EB5DD0A038F1}"/>
            </a:ext>
          </a:extLst>
        </xdr:cNvPr>
        <xdr:cNvCxnSpPr/>
      </xdr:nvCxnSpPr>
      <xdr:spPr bwMode="auto">
        <a:xfrm>
          <a:off x="2581272" y="5334000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37769</xdr:rowOff>
    </xdr:from>
    <xdr:to>
      <xdr:col>4</xdr:col>
      <xdr:colOff>61913</xdr:colOff>
      <xdr:row>27</xdr:row>
      <xdr:rowOff>140466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DECF4C17-093D-48BE-8BF3-E5FAD370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0969"/>
          <a:ext cx="2862263" cy="2145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="" xmlns:a16="http://schemas.microsoft.com/office/drawing/2014/main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="" xmlns:a16="http://schemas.microsoft.com/office/drawing/2014/main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="" xmlns:a16="http://schemas.microsoft.com/office/drawing/2014/main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="" xmlns:a16="http://schemas.microsoft.com/office/drawing/2014/main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="" xmlns:a16="http://schemas.microsoft.com/office/drawing/2014/main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="" xmlns:a16="http://schemas.microsoft.com/office/drawing/2014/main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="" xmlns:a16="http://schemas.microsoft.com/office/drawing/2014/main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="" xmlns:a16="http://schemas.microsoft.com/office/drawing/2014/main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="" xmlns:a16="http://schemas.microsoft.com/office/drawing/2014/main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="" xmlns:a16="http://schemas.microsoft.com/office/drawing/2014/main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="" xmlns:a16="http://schemas.microsoft.com/office/drawing/2014/main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="" xmlns:a16="http://schemas.microsoft.com/office/drawing/2014/main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="" xmlns:a16="http://schemas.microsoft.com/office/drawing/2014/main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="" xmlns:a16="http://schemas.microsoft.com/office/drawing/2014/main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="" xmlns:a16="http://schemas.microsoft.com/office/drawing/2014/main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="" xmlns:a16="http://schemas.microsoft.com/office/drawing/2014/main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="" xmlns:a16="http://schemas.microsoft.com/office/drawing/2014/main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="" xmlns:a16="http://schemas.microsoft.com/office/drawing/2014/main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="" xmlns:a16="http://schemas.microsoft.com/office/drawing/2014/main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="" xmlns:a16="http://schemas.microsoft.com/office/drawing/2014/main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="" xmlns:a16="http://schemas.microsoft.com/office/drawing/2014/main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="" xmlns:a16="http://schemas.microsoft.com/office/drawing/2014/main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="" xmlns:a16="http://schemas.microsoft.com/office/drawing/2014/main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="" xmlns:a16="http://schemas.microsoft.com/office/drawing/2014/main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="" xmlns:a16="http://schemas.microsoft.com/office/drawing/2014/main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="" xmlns:a16="http://schemas.microsoft.com/office/drawing/2014/main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="" xmlns:a16="http://schemas.microsoft.com/office/drawing/2014/main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="" xmlns:a16="http://schemas.microsoft.com/office/drawing/2014/main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="" xmlns:a16="http://schemas.microsoft.com/office/drawing/2014/main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="" xmlns:a16="http://schemas.microsoft.com/office/drawing/2014/main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="" xmlns:a16="http://schemas.microsoft.com/office/drawing/2014/main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="" xmlns:a16="http://schemas.microsoft.com/office/drawing/2014/main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="" xmlns:a16="http://schemas.microsoft.com/office/drawing/2014/main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="" xmlns:a16="http://schemas.microsoft.com/office/drawing/2014/main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="" xmlns:a16="http://schemas.microsoft.com/office/drawing/2014/main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="" xmlns:a16="http://schemas.microsoft.com/office/drawing/2014/main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="" xmlns:a16="http://schemas.microsoft.com/office/drawing/2014/main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="" xmlns:a16="http://schemas.microsoft.com/office/drawing/2014/main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="" xmlns:a16="http://schemas.microsoft.com/office/drawing/2014/main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="" xmlns:a16="http://schemas.microsoft.com/office/drawing/2014/main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="" xmlns:a16="http://schemas.microsoft.com/office/drawing/2014/main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="" xmlns:a16="http://schemas.microsoft.com/office/drawing/2014/main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="" xmlns:a16="http://schemas.microsoft.com/office/drawing/2014/main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="" xmlns:a16="http://schemas.microsoft.com/office/drawing/2014/main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="" xmlns:a16="http://schemas.microsoft.com/office/drawing/2014/main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="" xmlns:a16="http://schemas.microsoft.com/office/drawing/2014/main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="" xmlns:a16="http://schemas.microsoft.com/office/drawing/2014/main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="" xmlns:a16="http://schemas.microsoft.com/office/drawing/2014/main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="" xmlns:a16="http://schemas.microsoft.com/office/drawing/2014/main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="" xmlns:a16="http://schemas.microsoft.com/office/drawing/2014/main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="" xmlns:a16="http://schemas.microsoft.com/office/drawing/2014/main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="" xmlns:a16="http://schemas.microsoft.com/office/drawing/2014/main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="" xmlns:a16="http://schemas.microsoft.com/office/drawing/2014/main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="" xmlns:a16="http://schemas.microsoft.com/office/drawing/2014/main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="" xmlns:a16="http://schemas.microsoft.com/office/drawing/2014/main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="" xmlns:a16="http://schemas.microsoft.com/office/drawing/2014/main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="" xmlns:a16="http://schemas.microsoft.com/office/drawing/2014/main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="" xmlns:a16="http://schemas.microsoft.com/office/drawing/2014/main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="" xmlns:a16="http://schemas.microsoft.com/office/drawing/2014/main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="" xmlns:a16="http://schemas.microsoft.com/office/drawing/2014/main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="" xmlns:a16="http://schemas.microsoft.com/office/drawing/2014/main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="" xmlns:a16="http://schemas.microsoft.com/office/drawing/2014/main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="" xmlns:a16="http://schemas.microsoft.com/office/drawing/2014/main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="" xmlns:a16="http://schemas.microsoft.com/office/drawing/2014/main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="" xmlns:a16="http://schemas.microsoft.com/office/drawing/2014/main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="" xmlns:a16="http://schemas.microsoft.com/office/drawing/2014/main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="" xmlns:a16="http://schemas.microsoft.com/office/drawing/2014/main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="" xmlns:a16="http://schemas.microsoft.com/office/drawing/2014/main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="" xmlns:a16="http://schemas.microsoft.com/office/drawing/2014/main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="" xmlns:a16="http://schemas.microsoft.com/office/drawing/2014/main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="" xmlns:a16="http://schemas.microsoft.com/office/drawing/2014/main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="" xmlns:a16="http://schemas.microsoft.com/office/drawing/2014/main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="" xmlns:a16="http://schemas.microsoft.com/office/drawing/2014/main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="" xmlns:a16="http://schemas.microsoft.com/office/drawing/2014/main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="" xmlns:a16="http://schemas.microsoft.com/office/drawing/2014/main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="" xmlns:a16="http://schemas.microsoft.com/office/drawing/2014/main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="" xmlns:a16="http://schemas.microsoft.com/office/drawing/2014/main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="" xmlns:a16="http://schemas.microsoft.com/office/drawing/2014/main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="" xmlns:a16="http://schemas.microsoft.com/office/drawing/2014/main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="" xmlns:a16="http://schemas.microsoft.com/office/drawing/2014/main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="" xmlns:a16="http://schemas.microsoft.com/office/drawing/2014/main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="" xmlns:a16="http://schemas.microsoft.com/office/drawing/2014/main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="" xmlns:a16="http://schemas.microsoft.com/office/drawing/2014/main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="" xmlns:a16="http://schemas.microsoft.com/office/drawing/2014/main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="" xmlns:a16="http://schemas.microsoft.com/office/drawing/2014/main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="" xmlns:a16="http://schemas.microsoft.com/office/drawing/2014/main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="" xmlns:a16="http://schemas.microsoft.com/office/drawing/2014/main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="" xmlns:a16="http://schemas.microsoft.com/office/drawing/2014/main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="" xmlns:a16="http://schemas.microsoft.com/office/drawing/2014/main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="" xmlns:a16="http://schemas.microsoft.com/office/drawing/2014/main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="" xmlns:a16="http://schemas.microsoft.com/office/drawing/2014/main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="" xmlns:a16="http://schemas.microsoft.com/office/drawing/2014/main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="" xmlns:a16="http://schemas.microsoft.com/office/drawing/2014/main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="" xmlns:a16="http://schemas.microsoft.com/office/drawing/2014/main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="" xmlns:a16="http://schemas.microsoft.com/office/drawing/2014/main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="" xmlns:a16="http://schemas.microsoft.com/office/drawing/2014/main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="" xmlns:a16="http://schemas.microsoft.com/office/drawing/2014/main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="" xmlns:a16="http://schemas.microsoft.com/office/drawing/2014/main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=""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="" xmlns:a16="http://schemas.microsoft.com/office/drawing/2014/main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=""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=""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="" xmlns:a16="http://schemas.microsoft.com/office/drawing/2014/main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=""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="" xmlns:a16="http://schemas.microsoft.com/office/drawing/2014/main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=""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="" xmlns:a16="http://schemas.microsoft.com/office/drawing/2014/main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=""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=""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=""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=""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="" xmlns:a16="http://schemas.microsoft.com/office/drawing/2014/main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=""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=""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="" xmlns:a16="http://schemas.microsoft.com/office/drawing/2014/main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=""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="" xmlns:a16="http://schemas.microsoft.com/office/drawing/2014/main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=""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="" xmlns:a16="http://schemas.microsoft.com/office/drawing/2014/main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=""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="" xmlns:a16="http://schemas.microsoft.com/office/drawing/2014/main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=""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=""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="" xmlns:a16="http://schemas.microsoft.com/office/drawing/2014/main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=""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="" xmlns:a16="http://schemas.microsoft.com/office/drawing/2014/main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=""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="" xmlns:a16="http://schemas.microsoft.com/office/drawing/2014/main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=""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="" xmlns:a16="http://schemas.microsoft.com/office/drawing/2014/main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=""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=""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=""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=""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="" xmlns:a16="http://schemas.microsoft.com/office/drawing/2014/main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=""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=""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="" xmlns:a16="http://schemas.microsoft.com/office/drawing/2014/main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=""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="" xmlns:a16="http://schemas.microsoft.com/office/drawing/2014/main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=""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=""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=""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=""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="" xmlns:a16="http://schemas.microsoft.com/office/drawing/2014/main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=""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=""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="" xmlns:a16="http://schemas.microsoft.com/office/drawing/2014/main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=""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="" xmlns:a16="http://schemas.microsoft.com/office/drawing/2014/main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="" xmlns:a16="http://schemas.microsoft.com/office/drawing/2014/main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=""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=""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=""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=""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="" xmlns:a16="http://schemas.microsoft.com/office/drawing/2014/main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=""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=""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="" xmlns:a16="http://schemas.microsoft.com/office/drawing/2014/main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=""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="" xmlns:a16="http://schemas.microsoft.com/office/drawing/2014/main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=""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="" xmlns:a16="http://schemas.microsoft.com/office/drawing/2014/main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=""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=""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=""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="" xmlns:a16="http://schemas.microsoft.com/office/drawing/2014/main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=""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="" xmlns:a16="http://schemas.microsoft.com/office/drawing/2014/main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=""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="" xmlns:a16="http://schemas.microsoft.com/office/drawing/2014/main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=""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="" xmlns:a16="http://schemas.microsoft.com/office/drawing/2014/main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=""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=""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=""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=""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="" xmlns:a16="http://schemas.microsoft.com/office/drawing/2014/main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=""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=""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="" xmlns:a16="http://schemas.microsoft.com/office/drawing/2014/main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=""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="" xmlns:a16="http://schemas.microsoft.com/office/drawing/2014/main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=""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="" xmlns:a16="http://schemas.microsoft.com/office/drawing/2014/main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="" xmlns:a16="http://schemas.microsoft.com/office/drawing/2014/main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="" xmlns:a16="http://schemas.microsoft.com/office/drawing/2014/main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="" xmlns:a16="http://schemas.microsoft.com/office/drawing/2014/main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="" xmlns:a16="http://schemas.microsoft.com/office/drawing/2014/main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="" xmlns:a16="http://schemas.microsoft.com/office/drawing/2014/main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="" xmlns:a16="http://schemas.microsoft.com/office/drawing/2014/main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="" xmlns:a16="http://schemas.microsoft.com/office/drawing/2014/main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="" xmlns:a16="http://schemas.microsoft.com/office/drawing/2014/main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="" xmlns:a16="http://schemas.microsoft.com/office/drawing/2014/main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="" xmlns:a16="http://schemas.microsoft.com/office/drawing/2014/main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="" xmlns:a16="http://schemas.microsoft.com/office/drawing/2014/main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="" xmlns:a16="http://schemas.microsoft.com/office/drawing/2014/main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="" xmlns:a16="http://schemas.microsoft.com/office/drawing/2014/main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="" xmlns:a16="http://schemas.microsoft.com/office/drawing/2014/main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view="pageBreakPreview" zoomScaleNormal="100" zoomScaleSheetLayoutView="100" workbookViewId="0">
      <selection activeCell="N7" sqref="N7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331" t="s">
        <v>171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">
      <c r="A8" s="331" t="s">
        <v>160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71" t="s">
        <v>95</v>
      </c>
      <c r="B11" s="337" t="s">
        <v>161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3">
      <c r="A12" s="171" t="s">
        <v>132</v>
      </c>
      <c r="B12" s="340" t="s">
        <v>162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158</v>
      </c>
      <c r="M12" s="210" t="s">
        <v>159</v>
      </c>
    </row>
    <row r="13" spans="1:13" ht="15" customHeight="1" x14ac:dyDescent="0.3">
      <c r="A13" s="171" t="s">
        <v>133</v>
      </c>
      <c r="B13" s="341" t="s">
        <v>163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158</v>
      </c>
      <c r="M13" s="210" t="s">
        <v>159</v>
      </c>
    </row>
    <row r="14" spans="1:13" ht="15" customHeight="1" x14ac:dyDescent="0.3">
      <c r="A14" s="172" t="s">
        <v>96</v>
      </c>
      <c r="B14" s="174" t="s">
        <v>124</v>
      </c>
      <c r="C14" s="175" t="str">
        <f>'Comptage Vitesse Sens 1 60 Min'!BA5</f>
        <v>lundi 20 septembre 2021</v>
      </c>
      <c r="D14" s="175"/>
      <c r="E14" s="175"/>
      <c r="F14" s="175"/>
      <c r="G14" s="176" t="s">
        <v>87</v>
      </c>
      <c r="H14" s="175" t="str">
        <f>'Comptage Vitesse Sens 1 60 Min'!BG5</f>
        <v>dimanche 26 septembre 2021</v>
      </c>
      <c r="I14" s="175"/>
      <c r="J14" s="175"/>
      <c r="K14" s="177"/>
      <c r="L14" s="350" t="s">
        <v>98</v>
      </c>
      <c r="M14" s="351"/>
    </row>
    <row r="15" spans="1:13" x14ac:dyDescent="0.3">
      <c r="A15" s="128"/>
    </row>
    <row r="37" spans="1:13" ht="13.5" thickBot="1" x14ac:dyDescent="0.35"/>
    <row r="38" spans="1:13" ht="13.5" thickBot="1" x14ac:dyDescent="0.35">
      <c r="A38" s="342" t="s">
        <v>99</v>
      </c>
      <c r="B38" s="344" t="str">
        <f>B12</f>
        <v>Rue Leroyer</v>
      </c>
      <c r="C38" s="345"/>
      <c r="D38" s="345"/>
      <c r="E38" s="346"/>
      <c r="F38" s="344" t="str">
        <f>B13</f>
        <v>Rue Crébillon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35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x14ac:dyDescent="0.3">
      <c r="A40" s="161" t="s">
        <v>103</v>
      </c>
      <c r="B40" s="162">
        <f>'Comptage Vitesse Sens 1 60 Min'!E594</f>
        <v>18110</v>
      </c>
      <c r="C40" s="163">
        <f>'Comptage Vitesse Sens 1 60 Min'!F594</f>
        <v>17658</v>
      </c>
      <c r="D40" s="163">
        <f>'Comptage Vitesse Sens 1 60 Min'!G594</f>
        <v>452</v>
      </c>
      <c r="E40" s="164">
        <f>'Comptage Vitesse Sens 1 60 Min'!H594</f>
        <v>2.4958586416344561E-2</v>
      </c>
      <c r="F40" s="165">
        <f>'Comptage Vitesse Sens 2 60 Min'!E594</f>
        <v>19466</v>
      </c>
      <c r="G40" s="166">
        <f>'Comptage Vitesse Sens 2 60 Min'!F594</f>
        <v>19021</v>
      </c>
      <c r="H40" s="166">
        <f>'Comptage Vitesse Sens 2 60 Min'!G594</f>
        <v>445</v>
      </c>
      <c r="I40" s="167">
        <f>'Comptage Vitesse Sens 2 60 Min'!H594</f>
        <v>2.2860371930545565E-2</v>
      </c>
      <c r="J40" s="168">
        <f>B40+F40</f>
        <v>37576</v>
      </c>
      <c r="K40" s="169">
        <f t="shared" ref="K40:K47" si="0">C40+G40</f>
        <v>36679</v>
      </c>
      <c r="L40" s="169">
        <f t="shared" ref="L40:L47" si="1">D40+H40</f>
        <v>897</v>
      </c>
      <c r="M40" s="170">
        <f>L40/J40</f>
        <v>2.3871620183095594E-2</v>
      </c>
    </row>
    <row r="41" spans="1:13" x14ac:dyDescent="0.3">
      <c r="A41" s="135" t="s">
        <v>104</v>
      </c>
      <c r="B41" s="136">
        <f>'Comptage Vitesse Sens 1 60 Min'!E595</f>
        <v>2587.1428571428569</v>
      </c>
      <c r="C41" s="137">
        <f>'Comptage Vitesse Sens 1 60 Min'!F595</f>
        <v>2522.5714285714284</v>
      </c>
      <c r="D41" s="137">
        <f>'Comptage Vitesse Sens 1 60 Min'!G595</f>
        <v>64.571428571428569</v>
      </c>
      <c r="E41" s="138">
        <f>'Comptage Vitesse Sens 1 60 Min'!H595</f>
        <v>2.4958586416344564E-2</v>
      </c>
      <c r="F41" s="136">
        <f>'Comptage Vitesse Sens 2 60 Min'!E595</f>
        <v>2780.8571428571427</v>
      </c>
      <c r="G41" s="137">
        <f>'Comptage Vitesse Sens 2 60 Min'!F595</f>
        <v>2717.2857142857142</v>
      </c>
      <c r="H41" s="137">
        <f>'Comptage Vitesse Sens 2 60 Min'!G595</f>
        <v>63.571428571428569</v>
      </c>
      <c r="I41" s="139">
        <f>'Comptage Vitesse Sens 2 60 Min'!H595</f>
        <v>2.2860371930545569E-2</v>
      </c>
      <c r="J41" s="201">
        <f t="shared" ref="J41:J47" si="2">B41+F41</f>
        <v>5368</v>
      </c>
      <c r="K41" s="137">
        <f t="shared" si="0"/>
        <v>5239.8571428571431</v>
      </c>
      <c r="L41" s="137">
        <f t="shared" si="1"/>
        <v>128.14285714285714</v>
      </c>
      <c r="M41" s="139">
        <f t="shared" ref="M41:M47" si="3">L41/J41</f>
        <v>2.3871620183095594E-2</v>
      </c>
    </row>
    <row r="42" spans="1:13" x14ac:dyDescent="0.3">
      <c r="A42" s="135" t="s">
        <v>105</v>
      </c>
      <c r="B42" s="136">
        <f>'Comptage Vitesse Sens 1 60 Min'!E596</f>
        <v>107.79761904761905</v>
      </c>
      <c r="C42" s="137">
        <f>'Comptage Vitesse Sens 1 60 Min'!F596</f>
        <v>105.10714285714286</v>
      </c>
      <c r="D42" s="137">
        <f>'Comptage Vitesse Sens 1 60 Min'!G596</f>
        <v>2.6904761904761907</v>
      </c>
      <c r="E42" s="138">
        <f>'Comptage Vitesse Sens 1 60 Min'!H596</f>
        <v>2.4958586416344561E-2</v>
      </c>
      <c r="F42" s="136">
        <f>'Comptage Vitesse Sens 2 60 Min'!E596</f>
        <v>115.86904761904762</v>
      </c>
      <c r="G42" s="137">
        <f>'Comptage Vitesse Sens 2 60 Min'!F596</f>
        <v>113.2202380952381</v>
      </c>
      <c r="H42" s="137">
        <f>'Comptage Vitesse Sens 2 60 Min'!G596</f>
        <v>2.6488095238095237</v>
      </c>
      <c r="I42" s="139">
        <f>'Comptage Vitesse Sens 2 60 Min'!H596</f>
        <v>2.2860371930545565E-2</v>
      </c>
      <c r="J42" s="201">
        <f t="shared" si="2"/>
        <v>223.66666666666669</v>
      </c>
      <c r="K42" s="137">
        <f t="shared" si="0"/>
        <v>218.32738095238096</v>
      </c>
      <c r="L42" s="137">
        <f t="shared" si="1"/>
        <v>5.3392857142857144</v>
      </c>
      <c r="M42" s="139">
        <f t="shared" si="3"/>
        <v>2.387162018309559E-2</v>
      </c>
    </row>
    <row r="43" spans="1:13" x14ac:dyDescent="0.3">
      <c r="A43" s="135" t="s">
        <v>106</v>
      </c>
      <c r="B43" s="136">
        <f>'Comptage Vitesse Sens 1 60 Min'!E597</f>
        <v>2264.2857142857138</v>
      </c>
      <c r="C43" s="137">
        <f>'Comptage Vitesse Sens 1 60 Min'!F597</f>
        <v>2206.4285714285711</v>
      </c>
      <c r="D43" s="137">
        <f>'Comptage Vitesse Sens 1 60 Min'!G597</f>
        <v>57.857142857142861</v>
      </c>
      <c r="E43" s="138">
        <f>'Comptage Vitesse Sens 1 60 Min'!H597</f>
        <v>2.5552050473186129E-2</v>
      </c>
      <c r="F43" s="136">
        <f>'Comptage Vitesse Sens 2 60 Min'!E597</f>
        <v>2566</v>
      </c>
      <c r="G43" s="137">
        <f>'Comptage Vitesse Sens 2 60 Min'!F597</f>
        <v>2504.8571428571427</v>
      </c>
      <c r="H43" s="137">
        <f>'Comptage Vitesse Sens 2 60 Min'!G597</f>
        <v>61.142857142857146</v>
      </c>
      <c r="I43" s="139">
        <f>'Comptage Vitesse Sens 2 60 Min'!H597</f>
        <v>2.3828081505400292E-2</v>
      </c>
      <c r="J43" s="201">
        <f t="shared" si="2"/>
        <v>4830.2857142857138</v>
      </c>
      <c r="K43" s="137">
        <f t="shared" si="0"/>
        <v>4711.2857142857138</v>
      </c>
      <c r="L43" s="137">
        <f t="shared" si="1"/>
        <v>119</v>
      </c>
      <c r="M43" s="139">
        <f t="shared" si="3"/>
        <v>2.4636223825860643E-2</v>
      </c>
    </row>
    <row r="44" spans="1:13" x14ac:dyDescent="0.3">
      <c r="A44" s="135" t="s">
        <v>107</v>
      </c>
      <c r="B44" s="136">
        <f>'Comptage Vitesse Sens 1 60 Min'!E598</f>
        <v>322.85714285714266</v>
      </c>
      <c r="C44" s="137">
        <f>'Comptage Vitesse Sens 1 60 Min'!F598</f>
        <v>316.14285714285694</v>
      </c>
      <c r="D44" s="137">
        <f>'Comptage Vitesse Sens 1 60 Min'!G598</f>
        <v>6.7142857142857082</v>
      </c>
      <c r="E44" s="138">
        <f>'Comptage Vitesse Sens 1 60 Min'!H598</f>
        <v>2.0796460176991143E-2</v>
      </c>
      <c r="F44" s="136">
        <f>'Comptage Vitesse Sens 2 60 Min'!E598</f>
        <v>214.85714285714221</v>
      </c>
      <c r="G44" s="137">
        <f>'Comptage Vitesse Sens 2 60 Min'!F598</f>
        <v>212.42857142857076</v>
      </c>
      <c r="H44" s="137">
        <f>'Comptage Vitesse Sens 2 60 Min'!G598</f>
        <v>2.4285714285714306</v>
      </c>
      <c r="I44" s="139">
        <f>'Comptage Vitesse Sens 2 60 Min'!H598</f>
        <v>1.1303191489361746E-2</v>
      </c>
      <c r="J44" s="201">
        <f t="shared" si="2"/>
        <v>537.71428571428487</v>
      </c>
      <c r="K44" s="137">
        <f t="shared" si="0"/>
        <v>528.57142857142776</v>
      </c>
      <c r="L44" s="137">
        <f t="shared" si="1"/>
        <v>9.1428571428571388</v>
      </c>
      <c r="M44" s="139">
        <f t="shared" si="3"/>
        <v>1.7003188097768351E-2</v>
      </c>
    </row>
    <row r="45" spans="1:13" x14ac:dyDescent="0.3">
      <c r="A45" s="135" t="s">
        <v>108</v>
      </c>
      <c r="B45" s="136">
        <f>'Comptage Vitesse Sens 1 60 Min'!E599</f>
        <v>2806</v>
      </c>
      <c r="C45" s="137">
        <f>'Comptage Vitesse Sens 1 60 Min'!F599</f>
        <v>2734.4</v>
      </c>
      <c r="D45" s="137">
        <f>'Comptage Vitesse Sens 1 60 Min'!G599</f>
        <v>71.600000000000009</v>
      </c>
      <c r="E45" s="138">
        <f>'Comptage Vitesse Sens 1 60 Min'!H599</f>
        <v>2.551674982181041E-2</v>
      </c>
      <c r="F45" s="136">
        <f>'Comptage Vitesse Sens 2 60 Min'!E599</f>
        <v>3027.3999999999996</v>
      </c>
      <c r="G45" s="137">
        <f>'Comptage Vitesse Sens 2 60 Min'!F599</f>
        <v>2956.7999999999997</v>
      </c>
      <c r="H45" s="137">
        <f>'Comptage Vitesse Sens 2 60 Min'!G599</f>
        <v>70.599999999999994</v>
      </c>
      <c r="I45" s="139">
        <f>'Comptage Vitesse Sens 2 60 Min'!H599</f>
        <v>2.3320340886569334E-2</v>
      </c>
      <c r="J45" s="201">
        <f t="shared" si="2"/>
        <v>5833.4</v>
      </c>
      <c r="K45" s="137">
        <f t="shared" si="0"/>
        <v>5691.2</v>
      </c>
      <c r="L45" s="137">
        <f t="shared" si="1"/>
        <v>142.19999999999999</v>
      </c>
      <c r="M45" s="139">
        <f t="shared" si="3"/>
        <v>2.4376864264408406E-2</v>
      </c>
    </row>
    <row r="46" spans="1:13" x14ac:dyDescent="0.3">
      <c r="A46" s="135" t="s">
        <v>134</v>
      </c>
      <c r="B46" s="136">
        <f>'Comptage Vitesse Sens 1 60 Min'!E600</f>
        <v>2218</v>
      </c>
      <c r="C46" s="137">
        <f>'Comptage Vitesse Sens 1 60 Min'!F600</f>
        <v>2170</v>
      </c>
      <c r="D46" s="137">
        <f>'Comptage Vitesse Sens 1 60 Min'!G600</f>
        <v>48</v>
      </c>
      <c r="E46" s="138">
        <f>'Comptage Vitesse Sens 1 60 Min'!H600</f>
        <v>2.1641118124436431E-2</v>
      </c>
      <c r="F46" s="136">
        <f>'Comptage Vitesse Sens 2 60 Min'!E600</f>
        <v>2533</v>
      </c>
      <c r="G46" s="137">
        <f>'Comptage Vitesse Sens 2 60 Min'!F600</f>
        <v>2485</v>
      </c>
      <c r="H46" s="137">
        <f>'Comptage Vitesse Sens 2 60 Min'!G600</f>
        <v>48</v>
      </c>
      <c r="I46" s="139">
        <f>'Comptage Vitesse Sens 2 60 Min'!H600</f>
        <v>1.8949861823924202E-2</v>
      </c>
      <c r="J46" s="201">
        <f t="shared" si="2"/>
        <v>4751</v>
      </c>
      <c r="K46" s="137">
        <f t="shared" si="0"/>
        <v>4655</v>
      </c>
      <c r="L46" s="137">
        <f t="shared" si="1"/>
        <v>96</v>
      </c>
      <c r="M46" s="139">
        <f t="shared" si="3"/>
        <v>2.0206272363712901E-2</v>
      </c>
    </row>
    <row r="47" spans="1:13" ht="13.5" thickBot="1" x14ac:dyDescent="0.35">
      <c r="A47" s="140" t="s">
        <v>119</v>
      </c>
      <c r="B47" s="141">
        <f>'Comptage Vitesse Sens 1 60 Min'!E601</f>
        <v>1862</v>
      </c>
      <c r="C47" s="142">
        <f>'Comptage Vitesse Sens 1 60 Min'!F601</f>
        <v>1816</v>
      </c>
      <c r="D47" s="142">
        <f>'Comptage Vitesse Sens 1 60 Min'!G601</f>
        <v>46</v>
      </c>
      <c r="E47" s="143">
        <f>'Comptage Vitesse Sens 1 60 Min'!H601</f>
        <v>2.4704618689581095E-2</v>
      </c>
      <c r="F47" s="141">
        <f>'Comptage Vitesse Sens 2 60 Min'!E601</f>
        <v>1796</v>
      </c>
      <c r="G47" s="142">
        <f>'Comptage Vitesse Sens 2 60 Min'!F601</f>
        <v>1752</v>
      </c>
      <c r="H47" s="142">
        <f>'Comptage Vitesse Sens 2 60 Min'!G601</f>
        <v>44</v>
      </c>
      <c r="I47" s="144">
        <f>'Comptage Vitesse Sens 2 60 Min'!H601</f>
        <v>2.4498886414253896E-2</v>
      </c>
      <c r="J47" s="202">
        <f t="shared" si="2"/>
        <v>3658</v>
      </c>
      <c r="K47" s="142">
        <f t="shared" si="0"/>
        <v>3568</v>
      </c>
      <c r="L47" s="142">
        <f t="shared" si="1"/>
        <v>90</v>
      </c>
      <c r="M47" s="144">
        <f t="shared" si="3"/>
        <v>2.4603608529250958E-2</v>
      </c>
    </row>
    <row r="48" spans="1:13" ht="13.5" thickBot="1" x14ac:dyDescent="0.35">
      <c r="A48" s="145"/>
      <c r="B48" s="145"/>
      <c r="C48" s="145"/>
      <c r="D48" s="145"/>
      <c r="E48" s="145"/>
      <c r="F48" s="145"/>
      <c r="G48" s="145"/>
    </row>
    <row r="49" spans="1:17" ht="13.5" thickBot="1" x14ac:dyDescent="0.35">
      <c r="A49" s="335" t="s">
        <v>109</v>
      </c>
      <c r="B49" s="332" t="str">
        <f>B12</f>
        <v>Rue Leroyer</v>
      </c>
      <c r="C49" s="333"/>
      <c r="D49" s="334"/>
      <c r="E49" s="332" t="str">
        <f>B13</f>
        <v>Rue Crébillon</v>
      </c>
      <c r="F49" s="333"/>
      <c r="G49" s="334"/>
    </row>
    <row r="50" spans="1:17" ht="13.5" thickBot="1" x14ac:dyDescent="0.35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x14ac:dyDescent="0.3">
      <c r="A51" s="182" t="s">
        <v>111</v>
      </c>
      <c r="B51" s="179">
        <f>'Comptage Vitesse Sens 1 60 Min'!E605</f>
        <v>1133</v>
      </c>
      <c r="C51" s="184">
        <f>'Comptage Vitesse Sens 1 60 Min'!F605</f>
        <v>1116</v>
      </c>
      <c r="D51" s="185">
        <f>'Comptage Vitesse Sens 1 60 Min'!G605</f>
        <v>17</v>
      </c>
      <c r="E51" s="200">
        <f>'Comptage Vitesse Sens 2 60 Min'!E605</f>
        <v>2669</v>
      </c>
      <c r="F51" s="200">
        <f>'Comptage Vitesse Sens 2 60 Min'!F605</f>
        <v>2640</v>
      </c>
      <c r="G51" s="300">
        <f>'Comptage Vitesse Sens 2 60 Min'!G605</f>
        <v>29</v>
      </c>
    </row>
    <row r="52" spans="1:17" ht="13.5" thickBot="1" x14ac:dyDescent="0.35">
      <c r="A52" s="181" t="s">
        <v>125</v>
      </c>
      <c r="B52" s="157">
        <f>B51/B40</f>
        <v>6.2562120375483157E-2</v>
      </c>
      <c r="C52" s="158">
        <f>C51/C40</f>
        <v>6.3200815494393478E-2</v>
      </c>
      <c r="D52" s="159">
        <f>D51/D40</f>
        <v>3.7610619469026552E-2</v>
      </c>
      <c r="E52" s="160">
        <f>E51/F40</f>
        <v>0.13711085996095757</v>
      </c>
      <c r="F52" s="160">
        <f>F51/G40</f>
        <v>0.13879396456548027</v>
      </c>
      <c r="G52" s="178">
        <f>G51/H40</f>
        <v>6.5168539325842698E-2</v>
      </c>
    </row>
    <row r="53" spans="1:17" x14ac:dyDescent="0.3">
      <c r="A53" s="180" t="s">
        <v>110</v>
      </c>
      <c r="B53" s="203"/>
      <c r="C53" s="203">
        <v>21.1</v>
      </c>
      <c r="D53" s="303">
        <v>18.100000000000001</v>
      </c>
      <c r="E53" s="190"/>
      <c r="F53" s="190">
        <v>25</v>
      </c>
      <c r="G53" s="191">
        <v>21.9</v>
      </c>
    </row>
    <row r="54" spans="1:17" x14ac:dyDescent="0.3">
      <c r="A54" s="181" t="s">
        <v>83</v>
      </c>
      <c r="B54" s="198"/>
      <c r="C54" s="199">
        <v>27</v>
      </c>
      <c r="D54" s="196">
        <v>24.18</v>
      </c>
      <c r="E54" s="192"/>
      <c r="F54" s="192">
        <v>29.7</v>
      </c>
      <c r="G54" s="193">
        <v>26.9</v>
      </c>
    </row>
    <row r="55" spans="1:17" x14ac:dyDescent="0.3">
      <c r="A55" s="181" t="s">
        <v>84</v>
      </c>
      <c r="B55" s="198"/>
      <c r="C55" s="199">
        <v>20.7</v>
      </c>
      <c r="D55" s="196">
        <v>24.84</v>
      </c>
      <c r="E55" s="192"/>
      <c r="F55" s="192">
        <v>24.84</v>
      </c>
      <c r="G55" s="193">
        <v>21.24</v>
      </c>
    </row>
    <row r="56" spans="1:17" ht="13.5" thickBot="1" x14ac:dyDescent="0.35">
      <c r="A56" s="183" t="s">
        <v>89</v>
      </c>
      <c r="B56" s="304"/>
      <c r="C56" s="305">
        <v>15.12</v>
      </c>
      <c r="D56" s="306">
        <v>20.34</v>
      </c>
      <c r="E56" s="301"/>
      <c r="F56" s="301">
        <v>20.34</v>
      </c>
      <c r="G56" s="302">
        <v>16.48</v>
      </c>
    </row>
    <row r="57" spans="1:17" ht="13.5" thickBot="1" x14ac:dyDescent="0.35">
      <c r="A57" s="307"/>
      <c r="B57" s="328" t="str">
        <f>B49</f>
        <v>Rue Leroyer</v>
      </c>
      <c r="C57" s="329"/>
      <c r="D57" s="329"/>
      <c r="E57" s="330"/>
      <c r="F57" s="328" t="str">
        <f>E49</f>
        <v>Rue Crébillon</v>
      </c>
      <c r="G57" s="329"/>
      <c r="H57" s="329"/>
      <c r="I57" s="330"/>
    </row>
    <row r="58" spans="1:17" x14ac:dyDescent="0.3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x14ac:dyDescent="0.3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x14ac:dyDescent="0.3">
      <c r="A60" s="322" t="s">
        <v>149</v>
      </c>
      <c r="B60" s="324">
        <f>'Comptage Vitesse Sens 1 60 Min'!B611</f>
        <v>0.93668592139540152</v>
      </c>
      <c r="C60" s="324">
        <f>'Comptage Vitesse Sens 1 60 Min'!C611</f>
        <v>0.96238938053097345</v>
      </c>
      <c r="D60" s="324">
        <f>'Comptage Vitesse Sens 1 60 Min'!D611</f>
        <v>6.3314078604598478E-2</v>
      </c>
      <c r="E60" s="325">
        <f>'Comptage Vitesse Sens 1 60 Min'!E611</f>
        <v>3.7610619469026552E-2</v>
      </c>
      <c r="F60" s="324">
        <f>'Comptage Vitesse Sens 2 60 Min'!B611</f>
        <v>0.86120603543451979</v>
      </c>
      <c r="G60" s="324">
        <f>'Comptage Vitesse Sens 2 60 Min'!C611</f>
        <v>0.93258426966292129</v>
      </c>
      <c r="H60" s="324">
        <f>'Comptage Vitesse Sens 2 60 Min'!D611</f>
        <v>0.13879396456548027</v>
      </c>
      <c r="I60" s="325">
        <f>'Comptage Vitesse Sens 2 60 Min'!E611</f>
        <v>6.741573033707865E-2</v>
      </c>
    </row>
    <row r="61" spans="1:17" x14ac:dyDescent="0.3">
      <c r="A61" s="323" t="s">
        <v>150</v>
      </c>
      <c r="B61" s="320">
        <f>'Comptage Vitesse Sens 1 60 Min'!B612</f>
        <v>0.99626231736323478</v>
      </c>
      <c r="C61" s="320">
        <f>'Comptage Vitesse Sens 1 60 Min'!C612</f>
        <v>0.99778761061946908</v>
      </c>
      <c r="D61" s="320">
        <f>'Comptage Vitesse Sens 1 60 Min'!D612</f>
        <v>3.7376826367652057E-3</v>
      </c>
      <c r="E61" s="321">
        <f>'Comptage Vitesse Sens 1 60 Min'!E612</f>
        <v>2.2123893805309734E-3</v>
      </c>
      <c r="F61" s="320">
        <f>'Comptage Vitesse Sens 2 60 Min'!B612</f>
        <v>0.99474265285736818</v>
      </c>
      <c r="G61" s="320">
        <f>'Comptage Vitesse Sens 2 60 Min'!C612</f>
        <v>0.99325842696629218</v>
      </c>
      <c r="H61" s="320">
        <f>'Comptage Vitesse Sens 2 60 Min'!D612</f>
        <v>5.2573471426318281E-3</v>
      </c>
      <c r="I61" s="321">
        <f>'Comptage Vitesse Sens 2 60 Min'!E612</f>
        <v>6.7415730337078653E-3</v>
      </c>
    </row>
    <row r="62" spans="1:17" x14ac:dyDescent="0.3">
      <c r="A62" s="322" t="s">
        <v>151</v>
      </c>
      <c r="B62" s="324">
        <f>'Comptage Vitesse Sens 1 60 Min'!B613</f>
        <v>0.9989806320081549</v>
      </c>
      <c r="C62" s="324">
        <f>'Comptage Vitesse Sens 1 60 Min'!C613</f>
        <v>1</v>
      </c>
      <c r="D62" s="324">
        <f>'Comptage Vitesse Sens 1 60 Min'!D613</f>
        <v>1.0193679918450561E-3</v>
      </c>
      <c r="E62" s="325">
        <f>'Comptage Vitesse Sens 1 60 Min'!E613</f>
        <v>0</v>
      </c>
      <c r="F62" s="324">
        <f>'Comptage Vitesse Sens 2 60 Min'!B613</f>
        <v>0.99968455917144206</v>
      </c>
      <c r="G62" s="324">
        <f>'Comptage Vitesse Sens 2 60 Min'!C613</f>
        <v>0.99550561797752812</v>
      </c>
      <c r="H62" s="324">
        <f>'Comptage Vitesse Sens 2 60 Min'!D613</f>
        <v>3.1544082855790968E-4</v>
      </c>
      <c r="I62" s="325">
        <f>'Comptage Vitesse Sens 2 60 Min'!E613</f>
        <v>4.4943820224719105E-3</v>
      </c>
    </row>
    <row r="63" spans="1:17" x14ac:dyDescent="0.3">
      <c r="A63" s="323" t="s">
        <v>152</v>
      </c>
      <c r="B63" s="320">
        <f>'Comptage Vitesse Sens 1 60 Min'!B614</f>
        <v>0.99937705289387246</v>
      </c>
      <c r="C63" s="320">
        <f>'Comptage Vitesse Sens 1 60 Min'!C614</f>
        <v>1</v>
      </c>
      <c r="D63" s="320">
        <f>'Comptage Vitesse Sens 1 60 Min'!D614</f>
        <v>6.2294710612753428E-4</v>
      </c>
      <c r="E63" s="321">
        <f>'Comptage Vitesse Sens 1 60 Min'!E614</f>
        <v>0</v>
      </c>
      <c r="F63" s="320">
        <f>'Comptage Vitesse Sens 2 60 Min'!B614</f>
        <v>0.99984227958572103</v>
      </c>
      <c r="G63" s="320">
        <f>'Comptage Vitesse Sens 2 60 Min'!C614</f>
        <v>0.99775280898876406</v>
      </c>
      <c r="H63" s="320">
        <f>'Comptage Vitesse Sens 2 60 Min'!D614</f>
        <v>1.5772041427895484E-4</v>
      </c>
      <c r="I63" s="321">
        <f>'Comptage Vitesse Sens 2 60 Min'!E614</f>
        <v>2.2471910112359553E-3</v>
      </c>
    </row>
    <row r="64" spans="1:17" x14ac:dyDescent="0.3">
      <c r="A64" s="322" t="s">
        <v>153</v>
      </c>
      <c r="B64" s="324">
        <f>'Comptage Vitesse Sens 1 60 Min'!B615</f>
        <v>0.99977347377959003</v>
      </c>
      <c r="C64" s="324">
        <f>'Comptage Vitesse Sens 1 60 Min'!C615</f>
        <v>1</v>
      </c>
      <c r="D64" s="324">
        <f>'Comptage Vitesse Sens 1 60 Min'!D615</f>
        <v>2.2652622041001246E-4</v>
      </c>
      <c r="E64" s="325">
        <f>'Comptage Vitesse Sens 1 60 Min'!E615</f>
        <v>0</v>
      </c>
      <c r="F64" s="324">
        <f>'Comptage Vitesse Sens 2 60 Min'!B615</f>
        <v>1</v>
      </c>
      <c r="G64" s="324">
        <f>'Comptage Vitesse Sens 2 60 Min'!C615</f>
        <v>0.99775280898876406</v>
      </c>
      <c r="H64" s="324">
        <f>'Comptage Vitesse Sens 2 60 Min'!D615</f>
        <v>0</v>
      </c>
      <c r="I64" s="325">
        <f>'Comptage Vitesse Sens 2 60 Min'!E615</f>
        <v>2.2471910112359553E-3</v>
      </c>
    </row>
    <row r="65" spans="1:9" x14ac:dyDescent="0.3">
      <c r="A65" s="323" t="s">
        <v>154</v>
      </c>
      <c r="B65" s="320">
        <f>'Comptage Vitesse Sens 1 60 Min'!B616</f>
        <v>0.99977347377959003</v>
      </c>
      <c r="C65" s="320">
        <f>'Comptage Vitesse Sens 1 60 Min'!C616</f>
        <v>1</v>
      </c>
      <c r="D65" s="320">
        <f>'Comptage Vitesse Sens 1 60 Min'!D616</f>
        <v>2.2652622041001246E-4</v>
      </c>
      <c r="E65" s="321">
        <f>'Comptage Vitesse Sens 1 60 Min'!E616</f>
        <v>0</v>
      </c>
      <c r="F65" s="320">
        <f>'Comptage Vitesse Sens 2 60 Min'!B616</f>
        <v>1</v>
      </c>
      <c r="G65" s="320">
        <f>'Comptage Vitesse Sens 2 60 Min'!C616</f>
        <v>0.99775280898876406</v>
      </c>
      <c r="H65" s="320">
        <f>'Comptage Vitesse Sens 2 60 Min'!D616</f>
        <v>0</v>
      </c>
      <c r="I65" s="321">
        <f>'Comptage Vitesse Sens 2 60 Min'!E616</f>
        <v>2.2471910112359553E-3</v>
      </c>
    </row>
    <row r="66" spans="1:9" x14ac:dyDescent="0.3">
      <c r="A66" s="322" t="s">
        <v>155</v>
      </c>
      <c r="B66" s="324">
        <f>'Comptage Vitesse Sens 1 60 Min'!B617</f>
        <v>0.99988673688979501</v>
      </c>
      <c r="C66" s="324">
        <f>'Comptage Vitesse Sens 1 60 Min'!C617</f>
        <v>1</v>
      </c>
      <c r="D66" s="324">
        <f>'Comptage Vitesse Sens 1 60 Min'!D617</f>
        <v>1.1326311020500623E-4</v>
      </c>
      <c r="E66" s="325">
        <f>'Comptage Vitesse Sens 1 60 Min'!E617</f>
        <v>0</v>
      </c>
      <c r="F66" s="324">
        <f>'Comptage Vitesse Sens 2 60 Min'!B617</f>
        <v>1</v>
      </c>
      <c r="G66" s="324">
        <f>'Comptage Vitesse Sens 2 60 Min'!C617</f>
        <v>0.99775280898876406</v>
      </c>
      <c r="H66" s="324">
        <f>'Comptage Vitesse Sens 2 60 Min'!D617</f>
        <v>0</v>
      </c>
      <c r="I66" s="325">
        <f>'Comptage Vitesse Sens 2 60 Min'!E617</f>
        <v>2.2471910112359553E-3</v>
      </c>
    </row>
    <row r="67" spans="1:9" x14ac:dyDescent="0.3">
      <c r="A67" s="323" t="s">
        <v>156</v>
      </c>
      <c r="B67" s="320">
        <f>'Comptage Vitesse Sens 1 60 Min'!B618</f>
        <v>0.99988673688979501</v>
      </c>
      <c r="C67" s="320">
        <f>'Comptage Vitesse Sens 1 60 Min'!C618</f>
        <v>1</v>
      </c>
      <c r="D67" s="320">
        <f>'Comptage Vitesse Sens 1 60 Min'!D618</f>
        <v>1.1326311020500623E-4</v>
      </c>
      <c r="E67" s="321">
        <f>'Comptage Vitesse Sens 1 60 Min'!E618</f>
        <v>0</v>
      </c>
      <c r="F67" s="320">
        <f>'Comptage Vitesse Sens 2 60 Min'!B618</f>
        <v>1</v>
      </c>
      <c r="G67" s="320">
        <f>'Comptage Vitesse Sens 2 60 Min'!C618</f>
        <v>0.99775280898876406</v>
      </c>
      <c r="H67" s="320">
        <f>'Comptage Vitesse Sens 2 60 Min'!D618</f>
        <v>0</v>
      </c>
      <c r="I67" s="321">
        <f>'Comptage Vitesse Sens 2 60 Min'!E618</f>
        <v>2.2471910112359553E-3</v>
      </c>
    </row>
    <row r="68" spans="1:9" ht="13.5" thickBot="1" x14ac:dyDescent="0.35">
      <c r="A68" s="322" t="s">
        <v>157</v>
      </c>
      <c r="B68" s="326">
        <f>'Comptage Vitesse Sens 1 60 Min'!B619</f>
        <v>1</v>
      </c>
      <c r="C68" s="326">
        <f>'Comptage Vitesse Sens 1 60 Min'!C619</f>
        <v>1</v>
      </c>
      <c r="D68" s="326">
        <f>'Comptage Vitesse Sens 1 60 Min'!D619</f>
        <v>0</v>
      </c>
      <c r="E68" s="327">
        <f>'Comptage Vitesse Sens 1 60 Min'!E619</f>
        <v>0</v>
      </c>
      <c r="F68" s="326">
        <f>'Comptage Vitesse Sens 2 60 Min'!B619</f>
        <v>1</v>
      </c>
      <c r="G68" s="326">
        <f>'Comptage Vitesse Sens 2 60 Min'!C619</f>
        <v>1</v>
      </c>
      <c r="H68" s="326">
        <f>'Comptage Vitesse Sens 2 60 Min'!D619</f>
        <v>0</v>
      </c>
      <c r="I68" s="327">
        <f>'Comptage Vitesse Sens 2 60 Min'!E619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76" zoomScaleSheetLayoutView="100" workbookViewId="0">
      <selection activeCell="BA5" sqref="BA5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61" t="str">
        <f>Synthèse!A7</f>
        <v>Comptages vitesse TV/PL à Vincennes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11 Rue Diderot</v>
      </c>
      <c r="N1" s="363"/>
      <c r="O1" s="363"/>
      <c r="P1" s="363"/>
      <c r="Q1" s="363"/>
      <c r="R1" s="363"/>
      <c r="S1" s="363"/>
      <c r="T1" s="363"/>
      <c r="U1" s="364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Crébillon</v>
      </c>
      <c r="K3" s="112"/>
      <c r="L3" s="116"/>
      <c r="M3" s="113"/>
      <c r="N3" s="112"/>
      <c r="O3" s="112" t="s">
        <v>94</v>
      </c>
      <c r="P3" s="115" t="str">
        <f>Synthèse!B12</f>
        <v>Rue Leroyer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0</v>
      </c>
      <c r="BO3" s="208">
        <v>0</v>
      </c>
      <c r="BP3" s="208">
        <v>0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18</v>
      </c>
      <c r="CB3" s="207">
        <v>5</v>
      </c>
      <c r="CC3" s="207">
        <v>0</v>
      </c>
      <c r="CD3" s="207">
        <v>0</v>
      </c>
      <c r="CE3" s="207">
        <v>0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1</v>
      </c>
      <c r="BO4" s="208">
        <v>0</v>
      </c>
      <c r="BP4" s="208">
        <v>0</v>
      </c>
      <c r="BQ4" s="208">
        <v>0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14</v>
      </c>
      <c r="CB4" s="207">
        <v>1</v>
      </c>
      <c r="CC4" s="207">
        <v>0</v>
      </c>
      <c r="CD4" s="207">
        <v>0</v>
      </c>
      <c r="CE4" s="207">
        <v>0</v>
      </c>
      <c r="CF4" s="207">
        <v>0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208">
        <v>0</v>
      </c>
      <c r="BO5" s="208">
        <v>0</v>
      </c>
      <c r="BP5" s="208">
        <v>0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11</v>
      </c>
      <c r="CB5" s="207">
        <v>0</v>
      </c>
      <c r="CC5" s="207">
        <v>0</v>
      </c>
      <c r="CD5" s="207">
        <v>0</v>
      </c>
      <c r="CE5" s="207">
        <v>0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208">
        <v>0</v>
      </c>
      <c r="BO6" s="208">
        <v>0</v>
      </c>
      <c r="BP6" s="208">
        <v>0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3</v>
      </c>
      <c r="CB6" s="207">
        <v>0</v>
      </c>
      <c r="CC6" s="207">
        <v>0</v>
      </c>
      <c r="CD6" s="207">
        <v>0</v>
      </c>
      <c r="CE6" s="207">
        <v>0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18</v>
      </c>
      <c r="BB7" s="204">
        <f t="shared" ref="BB7:BL22" si="1">BO3+CB3</f>
        <v>5</v>
      </c>
      <c r="BC7" s="204">
        <f t="shared" si="1"/>
        <v>0</v>
      </c>
      <c r="BD7" s="204">
        <f t="shared" si="1"/>
        <v>0</v>
      </c>
      <c r="BE7" s="204">
        <f t="shared" si="1"/>
        <v>0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0</v>
      </c>
      <c r="BP7" s="208">
        <v>0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4</v>
      </c>
      <c r="CB7" s="207">
        <v>1</v>
      </c>
      <c r="CC7" s="207">
        <v>0</v>
      </c>
      <c r="CD7" s="207">
        <v>0</v>
      </c>
      <c r="CE7" s="207">
        <v>0</v>
      </c>
      <c r="CF7" s="207">
        <v>0</v>
      </c>
      <c r="CG7" s="207">
        <v>0</v>
      </c>
      <c r="CH7" s="207">
        <v>0</v>
      </c>
      <c r="CI7" s="207">
        <v>0</v>
      </c>
      <c r="CJ7" s="207">
        <v>0</v>
      </c>
      <c r="CK7" s="207">
        <v>0</v>
      </c>
      <c r="CL7" s="207">
        <v>0</v>
      </c>
    </row>
    <row r="8" spans="1:124" ht="13.5" thickTop="1" x14ac:dyDescent="0.3">
      <c r="A8" s="27" t="s">
        <v>29</v>
      </c>
      <c r="B8" s="212">
        <f>X10</f>
        <v>18</v>
      </c>
      <c r="C8" s="218">
        <f>AL10</f>
        <v>0</v>
      </c>
      <c r="D8" s="212">
        <f t="shared" ref="D8:D30" si="2">Y10</f>
        <v>5</v>
      </c>
      <c r="E8" s="218">
        <f t="shared" ref="E8:E30" si="3">AM10</f>
        <v>0</v>
      </c>
      <c r="F8" s="212">
        <f t="shared" ref="F8:F30" si="4">Z10</f>
        <v>0</v>
      </c>
      <c r="G8" s="218">
        <f t="shared" ref="G8:G30" si="5">AN10</f>
        <v>0</v>
      </c>
      <c r="H8" s="212">
        <f t="shared" ref="H8:H30" si="6">AA10</f>
        <v>0</v>
      </c>
      <c r="I8" s="218">
        <f t="shared" ref="I8:I30" si="7">AO10</f>
        <v>0</v>
      </c>
      <c r="J8" s="212">
        <f t="shared" ref="J8:J30" si="8">AB10</f>
        <v>0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23</v>
      </c>
      <c r="U8" s="218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15</v>
      </c>
      <c r="BB8" s="204">
        <f t="shared" si="1"/>
        <v>1</v>
      </c>
      <c r="BC8" s="204">
        <f t="shared" si="1"/>
        <v>0</v>
      </c>
      <c r="BD8" s="204">
        <f t="shared" si="1"/>
        <v>0</v>
      </c>
      <c r="BE8" s="204">
        <f t="shared" si="1"/>
        <v>0</v>
      </c>
      <c r="BF8" s="204">
        <f t="shared" si="1"/>
        <v>0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0</v>
      </c>
      <c r="BO8" s="208">
        <v>0</v>
      </c>
      <c r="BP8" s="208">
        <v>0</v>
      </c>
      <c r="BQ8" s="208">
        <v>0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7</v>
      </c>
      <c r="CB8" s="207">
        <v>1</v>
      </c>
      <c r="CC8" s="207">
        <v>0</v>
      </c>
      <c r="CD8" s="207">
        <v>0</v>
      </c>
      <c r="CE8" s="207">
        <v>0</v>
      </c>
      <c r="CF8" s="207">
        <v>0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3" x14ac:dyDescent="0.3">
      <c r="A9" s="27" t="s">
        <v>30</v>
      </c>
      <c r="B9" s="212">
        <f t="shared" ref="B9:B30" si="19">X11</f>
        <v>15</v>
      </c>
      <c r="C9" s="218">
        <f t="shared" ref="C9:C30" si="20">AL11</f>
        <v>1</v>
      </c>
      <c r="D9" s="212">
        <f t="shared" si="2"/>
        <v>1</v>
      </c>
      <c r="E9" s="218">
        <f t="shared" si="3"/>
        <v>0</v>
      </c>
      <c r="F9" s="212">
        <f t="shared" si="4"/>
        <v>0</v>
      </c>
      <c r="G9" s="218">
        <f t="shared" si="5"/>
        <v>0</v>
      </c>
      <c r="H9" s="212">
        <f t="shared" si="6"/>
        <v>0</v>
      </c>
      <c r="I9" s="218">
        <f t="shared" si="7"/>
        <v>0</v>
      </c>
      <c r="J9" s="212">
        <f t="shared" si="8"/>
        <v>0</v>
      </c>
      <c r="K9" s="218">
        <f t="shared" si="9"/>
        <v>0</v>
      </c>
      <c r="L9" s="212">
        <f t="shared" si="10"/>
        <v>0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16</v>
      </c>
      <c r="U9" s="218">
        <f t="shared" ref="U9:U29" si="22">SUM(C9,E9,G9,I9,K9,M9,O9,Q9,S9)</f>
        <v>1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11</v>
      </c>
      <c r="BB9" s="204">
        <f t="shared" si="1"/>
        <v>0</v>
      </c>
      <c r="BC9" s="204">
        <f t="shared" si="1"/>
        <v>0</v>
      </c>
      <c r="BD9" s="204">
        <f t="shared" si="1"/>
        <v>0</v>
      </c>
      <c r="BE9" s="204">
        <f t="shared" si="1"/>
        <v>0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2</v>
      </c>
      <c r="BO9" s="208">
        <v>0</v>
      </c>
      <c r="BP9" s="208">
        <v>0</v>
      </c>
      <c r="BQ9" s="208">
        <v>0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15</v>
      </c>
      <c r="CB9" s="207">
        <v>1</v>
      </c>
      <c r="CC9" s="207">
        <v>1</v>
      </c>
      <c r="CD9" s="207">
        <v>0</v>
      </c>
      <c r="CE9" s="207">
        <v>0</v>
      </c>
      <c r="CF9" s="207">
        <v>0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3" x14ac:dyDescent="0.3">
      <c r="A10" s="27" t="s">
        <v>31</v>
      </c>
      <c r="B10" s="212">
        <f t="shared" si="19"/>
        <v>11</v>
      </c>
      <c r="C10" s="218">
        <f t="shared" si="20"/>
        <v>0</v>
      </c>
      <c r="D10" s="212">
        <f t="shared" si="2"/>
        <v>0</v>
      </c>
      <c r="E10" s="218">
        <f t="shared" si="3"/>
        <v>0</v>
      </c>
      <c r="F10" s="212">
        <f t="shared" si="4"/>
        <v>0</v>
      </c>
      <c r="G10" s="218">
        <f t="shared" si="5"/>
        <v>0</v>
      </c>
      <c r="H10" s="212">
        <f t="shared" si="6"/>
        <v>0</v>
      </c>
      <c r="I10" s="218">
        <f t="shared" si="7"/>
        <v>0</v>
      </c>
      <c r="J10" s="212">
        <f t="shared" si="8"/>
        <v>0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11</v>
      </c>
      <c r="U10" s="218">
        <f t="shared" si="22"/>
        <v>0</v>
      </c>
      <c r="V10" s="26"/>
      <c r="W10" s="4"/>
      <c r="X10">
        <f>BA7</f>
        <v>18</v>
      </c>
      <c r="Y10">
        <f t="shared" ref="Y10:AI10" si="23">BB7</f>
        <v>5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3</v>
      </c>
      <c r="BB10" s="204">
        <f t="shared" si="1"/>
        <v>0</v>
      </c>
      <c r="BC10" s="204">
        <f t="shared" si="1"/>
        <v>0</v>
      </c>
      <c r="BD10" s="204">
        <f t="shared" si="1"/>
        <v>0</v>
      </c>
      <c r="BE10" s="204">
        <f t="shared" si="1"/>
        <v>0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4</v>
      </c>
      <c r="BO10" s="208">
        <v>0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70</v>
      </c>
      <c r="CB10" s="207">
        <v>2</v>
      </c>
      <c r="CC10" s="207">
        <v>0</v>
      </c>
      <c r="CD10" s="207">
        <v>0</v>
      </c>
      <c r="CE10" s="207">
        <v>0</v>
      </c>
      <c r="CF10" s="207">
        <v>0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3" x14ac:dyDescent="0.3">
      <c r="A11" s="27" t="s">
        <v>32</v>
      </c>
      <c r="B11" s="212">
        <f t="shared" si="19"/>
        <v>3</v>
      </c>
      <c r="C11" s="218">
        <f t="shared" si="20"/>
        <v>0</v>
      </c>
      <c r="D11" s="212">
        <f t="shared" si="2"/>
        <v>0</v>
      </c>
      <c r="E11" s="218">
        <f t="shared" si="3"/>
        <v>0</v>
      </c>
      <c r="F11" s="212">
        <f t="shared" si="4"/>
        <v>0</v>
      </c>
      <c r="G11" s="218">
        <f t="shared" si="5"/>
        <v>0</v>
      </c>
      <c r="H11" s="212">
        <f t="shared" si="6"/>
        <v>0</v>
      </c>
      <c r="I11" s="218">
        <f t="shared" si="7"/>
        <v>0</v>
      </c>
      <c r="J11" s="212">
        <f t="shared" si="8"/>
        <v>0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3</v>
      </c>
      <c r="U11" s="218">
        <f t="shared" si="22"/>
        <v>0</v>
      </c>
      <c r="V11" s="26"/>
      <c r="W11" s="4"/>
      <c r="X11">
        <f>BA8</f>
        <v>15</v>
      </c>
      <c r="Y11">
        <f t="shared" ref="Y11:AI11" si="25">BB8</f>
        <v>1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1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4</v>
      </c>
      <c r="BB11" s="204">
        <f t="shared" si="1"/>
        <v>1</v>
      </c>
      <c r="BC11" s="204">
        <f t="shared" si="1"/>
        <v>0</v>
      </c>
      <c r="BD11" s="204">
        <f t="shared" si="1"/>
        <v>0</v>
      </c>
      <c r="BE11" s="204">
        <f t="shared" si="1"/>
        <v>0</v>
      </c>
      <c r="BF11" s="204">
        <f t="shared" si="1"/>
        <v>0</v>
      </c>
      <c r="BG11" s="204">
        <f t="shared" si="1"/>
        <v>0</v>
      </c>
      <c r="BH11" s="204">
        <f t="shared" si="1"/>
        <v>0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4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139</v>
      </c>
      <c r="CB11" s="207">
        <v>8</v>
      </c>
      <c r="CC11" s="207">
        <v>0</v>
      </c>
      <c r="CD11" s="207">
        <v>0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3" x14ac:dyDescent="0.3">
      <c r="A12" s="27" t="s">
        <v>33</v>
      </c>
      <c r="B12" s="212">
        <f t="shared" si="19"/>
        <v>4</v>
      </c>
      <c r="C12" s="218">
        <f t="shared" si="20"/>
        <v>0</v>
      </c>
      <c r="D12" s="212">
        <f t="shared" si="2"/>
        <v>1</v>
      </c>
      <c r="E12" s="218">
        <f t="shared" si="3"/>
        <v>0</v>
      </c>
      <c r="F12" s="212">
        <f t="shared" si="4"/>
        <v>0</v>
      </c>
      <c r="G12" s="218">
        <f t="shared" si="5"/>
        <v>0</v>
      </c>
      <c r="H12" s="212">
        <f t="shared" si="6"/>
        <v>0</v>
      </c>
      <c r="I12" s="218">
        <f t="shared" si="7"/>
        <v>0</v>
      </c>
      <c r="J12" s="212">
        <f t="shared" si="8"/>
        <v>0</v>
      </c>
      <c r="K12" s="218">
        <f t="shared" si="9"/>
        <v>0</v>
      </c>
      <c r="L12" s="212">
        <f t="shared" si="10"/>
        <v>0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0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5</v>
      </c>
      <c r="U12" s="218">
        <f t="shared" si="22"/>
        <v>0</v>
      </c>
      <c r="V12" s="26"/>
      <c r="W12" s="4"/>
      <c r="X12">
        <f t="shared" ref="X12:X31" si="38">BA9</f>
        <v>11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7</v>
      </c>
      <c r="BB12" s="204">
        <f t="shared" si="1"/>
        <v>1</v>
      </c>
      <c r="BC12" s="204">
        <f t="shared" si="1"/>
        <v>0</v>
      </c>
      <c r="BD12" s="204">
        <f t="shared" si="1"/>
        <v>0</v>
      </c>
      <c r="BE12" s="204">
        <f t="shared" si="1"/>
        <v>0</v>
      </c>
      <c r="BF12" s="204">
        <f t="shared" si="1"/>
        <v>0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3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121</v>
      </c>
      <c r="CB12" s="207">
        <v>9</v>
      </c>
      <c r="CC12" s="207">
        <v>0</v>
      </c>
      <c r="CD12" s="207">
        <v>0</v>
      </c>
      <c r="CE12" s="207">
        <v>0</v>
      </c>
      <c r="CF12" s="207">
        <v>0</v>
      </c>
      <c r="CG12" s="207">
        <v>2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3" x14ac:dyDescent="0.3">
      <c r="A13" s="27" t="s">
        <v>34</v>
      </c>
      <c r="B13" s="212">
        <f t="shared" si="19"/>
        <v>7</v>
      </c>
      <c r="C13" s="218">
        <f t="shared" si="20"/>
        <v>0</v>
      </c>
      <c r="D13" s="212">
        <f t="shared" si="2"/>
        <v>1</v>
      </c>
      <c r="E13" s="218">
        <f t="shared" si="3"/>
        <v>0</v>
      </c>
      <c r="F13" s="212">
        <f t="shared" si="4"/>
        <v>0</v>
      </c>
      <c r="G13" s="218">
        <f t="shared" si="5"/>
        <v>0</v>
      </c>
      <c r="H13" s="212">
        <f t="shared" si="6"/>
        <v>0</v>
      </c>
      <c r="I13" s="218">
        <f t="shared" si="7"/>
        <v>0</v>
      </c>
      <c r="J13" s="212">
        <f t="shared" si="8"/>
        <v>0</v>
      </c>
      <c r="K13" s="218">
        <f t="shared" si="9"/>
        <v>0</v>
      </c>
      <c r="L13" s="212">
        <f t="shared" si="10"/>
        <v>0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8</v>
      </c>
      <c r="U13" s="218">
        <f t="shared" si="22"/>
        <v>0</v>
      </c>
      <c r="V13" s="26"/>
      <c r="W13" s="4"/>
      <c r="X13">
        <f t="shared" si="38"/>
        <v>3</v>
      </c>
      <c r="Y13">
        <f t="shared" si="39"/>
        <v>0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17</v>
      </c>
      <c r="BB13" s="204">
        <f t="shared" si="1"/>
        <v>1</v>
      </c>
      <c r="BC13" s="204">
        <f t="shared" si="1"/>
        <v>1</v>
      </c>
      <c r="BD13" s="204">
        <f t="shared" si="1"/>
        <v>0</v>
      </c>
      <c r="BE13" s="204">
        <f t="shared" si="1"/>
        <v>0</v>
      </c>
      <c r="BF13" s="204">
        <f t="shared" si="1"/>
        <v>0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7</v>
      </c>
      <c r="BO13" s="208">
        <v>0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107</v>
      </c>
      <c r="CB13" s="207">
        <v>9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3" x14ac:dyDescent="0.3">
      <c r="A14" s="27" t="s">
        <v>35</v>
      </c>
      <c r="B14" s="212">
        <f t="shared" si="19"/>
        <v>17</v>
      </c>
      <c r="C14" s="218">
        <f t="shared" si="20"/>
        <v>2</v>
      </c>
      <c r="D14" s="212">
        <f t="shared" si="2"/>
        <v>1</v>
      </c>
      <c r="E14" s="218">
        <f t="shared" si="3"/>
        <v>0</v>
      </c>
      <c r="F14" s="212">
        <f t="shared" si="4"/>
        <v>1</v>
      </c>
      <c r="G14" s="218">
        <f t="shared" si="5"/>
        <v>0</v>
      </c>
      <c r="H14" s="212">
        <f t="shared" si="6"/>
        <v>0</v>
      </c>
      <c r="I14" s="218">
        <f t="shared" si="7"/>
        <v>0</v>
      </c>
      <c r="J14" s="212">
        <f t="shared" si="8"/>
        <v>0</v>
      </c>
      <c r="K14" s="218">
        <f t="shared" si="9"/>
        <v>0</v>
      </c>
      <c r="L14" s="212">
        <f t="shared" si="10"/>
        <v>0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19</v>
      </c>
      <c r="U14" s="218">
        <f t="shared" si="22"/>
        <v>2</v>
      </c>
      <c r="V14" s="26"/>
      <c r="W14" s="4"/>
      <c r="X14">
        <f t="shared" si="38"/>
        <v>4</v>
      </c>
      <c r="Y14">
        <f t="shared" si="39"/>
        <v>1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74</v>
      </c>
      <c r="BB14" s="204">
        <f t="shared" si="1"/>
        <v>2</v>
      </c>
      <c r="BC14" s="204">
        <f t="shared" si="1"/>
        <v>0</v>
      </c>
      <c r="BD14" s="204">
        <f t="shared" si="1"/>
        <v>0</v>
      </c>
      <c r="BE14" s="204">
        <f t="shared" si="1"/>
        <v>0</v>
      </c>
      <c r="BF14" s="204">
        <f t="shared" si="1"/>
        <v>0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4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91</v>
      </c>
      <c r="CB14" s="207">
        <v>9</v>
      </c>
      <c r="CC14" s="207">
        <v>0</v>
      </c>
      <c r="CD14" s="207">
        <v>0</v>
      </c>
      <c r="CE14" s="207">
        <v>0</v>
      </c>
      <c r="CF14" s="207">
        <v>0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3" x14ac:dyDescent="0.3">
      <c r="A15" s="27" t="s">
        <v>36</v>
      </c>
      <c r="B15" s="212">
        <f t="shared" si="19"/>
        <v>74</v>
      </c>
      <c r="C15" s="218">
        <f t="shared" si="20"/>
        <v>4</v>
      </c>
      <c r="D15" s="212">
        <f t="shared" si="2"/>
        <v>2</v>
      </c>
      <c r="E15" s="218">
        <f t="shared" si="3"/>
        <v>0</v>
      </c>
      <c r="F15" s="212">
        <f t="shared" si="4"/>
        <v>0</v>
      </c>
      <c r="G15" s="218">
        <f t="shared" si="5"/>
        <v>0</v>
      </c>
      <c r="H15" s="212">
        <f t="shared" si="6"/>
        <v>0</v>
      </c>
      <c r="I15" s="218">
        <f t="shared" si="7"/>
        <v>0</v>
      </c>
      <c r="J15" s="212">
        <f t="shared" si="8"/>
        <v>0</v>
      </c>
      <c r="K15" s="218">
        <f t="shared" si="9"/>
        <v>0</v>
      </c>
      <c r="L15" s="212">
        <f t="shared" si="10"/>
        <v>0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76</v>
      </c>
      <c r="U15" s="218">
        <f t="shared" si="22"/>
        <v>4</v>
      </c>
      <c r="V15" s="26"/>
      <c r="W15" s="4"/>
      <c r="X15">
        <f t="shared" si="38"/>
        <v>7</v>
      </c>
      <c r="Y15">
        <f t="shared" si="39"/>
        <v>1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143</v>
      </c>
      <c r="BB15" s="204">
        <f t="shared" si="1"/>
        <v>8</v>
      </c>
      <c r="BC15" s="204">
        <f t="shared" si="1"/>
        <v>0</v>
      </c>
      <c r="BD15" s="204">
        <f t="shared" si="1"/>
        <v>0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2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109</v>
      </c>
      <c r="CB15" s="207">
        <v>7</v>
      </c>
      <c r="CC15" s="207">
        <v>0</v>
      </c>
      <c r="CD15" s="207">
        <v>0</v>
      </c>
      <c r="CE15" s="207">
        <v>0</v>
      </c>
      <c r="CF15" s="207">
        <v>0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3" x14ac:dyDescent="0.3">
      <c r="A16" s="27" t="s">
        <v>37</v>
      </c>
      <c r="B16" s="212">
        <f t="shared" si="19"/>
        <v>143</v>
      </c>
      <c r="C16" s="218">
        <f t="shared" si="20"/>
        <v>4</v>
      </c>
      <c r="D16" s="212">
        <f t="shared" si="2"/>
        <v>8</v>
      </c>
      <c r="E16" s="218">
        <f t="shared" si="3"/>
        <v>0</v>
      </c>
      <c r="F16" s="212">
        <f t="shared" si="4"/>
        <v>0</v>
      </c>
      <c r="G16" s="218">
        <f t="shared" si="5"/>
        <v>0</v>
      </c>
      <c r="H16" s="212">
        <f t="shared" si="6"/>
        <v>0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151</v>
      </c>
      <c r="U16" s="218">
        <f t="shared" si="22"/>
        <v>4</v>
      </c>
      <c r="V16" s="26"/>
      <c r="W16" s="4"/>
      <c r="X16">
        <f t="shared" si="38"/>
        <v>17</v>
      </c>
      <c r="Y16">
        <f t="shared" si="39"/>
        <v>1</v>
      </c>
      <c r="Z16">
        <f t="shared" si="40"/>
        <v>1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2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124</v>
      </c>
      <c r="BB16" s="204">
        <f t="shared" si="1"/>
        <v>9</v>
      </c>
      <c r="BC16" s="204">
        <f t="shared" si="1"/>
        <v>0</v>
      </c>
      <c r="BD16" s="204">
        <f t="shared" si="1"/>
        <v>0</v>
      </c>
      <c r="BE16" s="204">
        <f t="shared" si="1"/>
        <v>0</v>
      </c>
      <c r="BF16" s="204">
        <f t="shared" si="1"/>
        <v>0</v>
      </c>
      <c r="BG16" s="204">
        <f t="shared" si="1"/>
        <v>2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3</v>
      </c>
      <c r="BO16" s="208">
        <v>0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113</v>
      </c>
      <c r="CB16" s="207">
        <v>7</v>
      </c>
      <c r="CC16" s="207">
        <v>0</v>
      </c>
      <c r="CD16" s="207">
        <v>0</v>
      </c>
      <c r="CE16" s="207">
        <v>0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3" x14ac:dyDescent="0.3">
      <c r="A17" s="27" t="s">
        <v>38</v>
      </c>
      <c r="B17" s="212">
        <f t="shared" si="19"/>
        <v>124</v>
      </c>
      <c r="C17" s="218">
        <f t="shared" si="20"/>
        <v>3</v>
      </c>
      <c r="D17" s="212">
        <f t="shared" si="2"/>
        <v>9</v>
      </c>
      <c r="E17" s="218">
        <f t="shared" si="3"/>
        <v>0</v>
      </c>
      <c r="F17" s="212">
        <f t="shared" si="4"/>
        <v>0</v>
      </c>
      <c r="G17" s="218">
        <f t="shared" si="5"/>
        <v>0</v>
      </c>
      <c r="H17" s="212">
        <f t="shared" si="6"/>
        <v>0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2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135</v>
      </c>
      <c r="U17" s="218">
        <f t="shared" si="22"/>
        <v>3</v>
      </c>
      <c r="V17" s="26"/>
      <c r="W17" s="4"/>
      <c r="X17">
        <f t="shared" si="38"/>
        <v>74</v>
      </c>
      <c r="Y17">
        <f t="shared" si="39"/>
        <v>2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4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114</v>
      </c>
      <c r="BB17" s="204">
        <f t="shared" si="1"/>
        <v>9</v>
      </c>
      <c r="BC17" s="204">
        <f t="shared" si="1"/>
        <v>0</v>
      </c>
      <c r="BD17" s="204">
        <f t="shared" si="1"/>
        <v>0</v>
      </c>
      <c r="BE17" s="204">
        <f t="shared" si="1"/>
        <v>0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1</v>
      </c>
      <c r="BO17" s="208">
        <v>0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102</v>
      </c>
      <c r="CB17" s="207">
        <v>8</v>
      </c>
      <c r="CC17" s="207">
        <v>1</v>
      </c>
      <c r="CD17" s="207">
        <v>0</v>
      </c>
      <c r="CE17" s="207">
        <v>0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212">
        <f t="shared" si="19"/>
        <v>114</v>
      </c>
      <c r="C18" s="218">
        <f t="shared" si="20"/>
        <v>7</v>
      </c>
      <c r="D18" s="212">
        <f t="shared" si="2"/>
        <v>9</v>
      </c>
      <c r="E18" s="218">
        <f t="shared" si="3"/>
        <v>0</v>
      </c>
      <c r="F18" s="212">
        <f t="shared" si="4"/>
        <v>0</v>
      </c>
      <c r="G18" s="218">
        <f t="shared" si="5"/>
        <v>0</v>
      </c>
      <c r="H18" s="212">
        <f t="shared" si="6"/>
        <v>0</v>
      </c>
      <c r="I18" s="218">
        <f t="shared" si="7"/>
        <v>0</v>
      </c>
      <c r="J18" s="212">
        <f t="shared" si="8"/>
        <v>0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123</v>
      </c>
      <c r="U18" s="218">
        <f t="shared" si="22"/>
        <v>7</v>
      </c>
      <c r="V18" s="26"/>
      <c r="W18" s="4"/>
      <c r="X18">
        <f t="shared" si="38"/>
        <v>143</v>
      </c>
      <c r="Y18">
        <f t="shared" si="39"/>
        <v>8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4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95</v>
      </c>
      <c r="BB18" s="204">
        <f t="shared" si="1"/>
        <v>9</v>
      </c>
      <c r="BC18" s="204">
        <f t="shared" si="1"/>
        <v>0</v>
      </c>
      <c r="BD18" s="204">
        <f t="shared" si="1"/>
        <v>0</v>
      </c>
      <c r="BE18" s="204">
        <f t="shared" si="1"/>
        <v>0</v>
      </c>
      <c r="BF18" s="204">
        <f t="shared" si="1"/>
        <v>0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0</v>
      </c>
      <c r="BO18" s="208">
        <v>2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123</v>
      </c>
      <c r="CB18" s="207">
        <v>15</v>
      </c>
      <c r="CC18" s="207">
        <v>1</v>
      </c>
      <c r="CD18" s="207">
        <v>0</v>
      </c>
      <c r="CE18" s="207">
        <v>0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212">
        <f t="shared" si="19"/>
        <v>95</v>
      </c>
      <c r="C19" s="218">
        <f t="shared" si="20"/>
        <v>4</v>
      </c>
      <c r="D19" s="212">
        <f t="shared" si="2"/>
        <v>9</v>
      </c>
      <c r="E19" s="218">
        <f t="shared" si="3"/>
        <v>0</v>
      </c>
      <c r="F19" s="212">
        <f t="shared" si="4"/>
        <v>0</v>
      </c>
      <c r="G19" s="218">
        <f t="shared" si="5"/>
        <v>0</v>
      </c>
      <c r="H19" s="212">
        <f t="shared" si="6"/>
        <v>0</v>
      </c>
      <c r="I19" s="218">
        <f t="shared" si="7"/>
        <v>0</v>
      </c>
      <c r="J19" s="212">
        <f t="shared" si="8"/>
        <v>0</v>
      </c>
      <c r="K19" s="218">
        <f t="shared" si="9"/>
        <v>0</v>
      </c>
      <c r="L19" s="212">
        <f t="shared" si="10"/>
        <v>0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104</v>
      </c>
      <c r="U19" s="218">
        <f t="shared" si="22"/>
        <v>4</v>
      </c>
      <c r="V19" s="26"/>
      <c r="W19" s="4"/>
      <c r="X19">
        <f t="shared" si="38"/>
        <v>124</v>
      </c>
      <c r="Y19">
        <f t="shared" si="39"/>
        <v>9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2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3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111</v>
      </c>
      <c r="BB19" s="204">
        <f t="shared" si="1"/>
        <v>7</v>
      </c>
      <c r="BC19" s="204">
        <f t="shared" si="1"/>
        <v>0</v>
      </c>
      <c r="BD19" s="204">
        <f t="shared" si="1"/>
        <v>0</v>
      </c>
      <c r="BE19" s="204">
        <f t="shared" si="1"/>
        <v>0</v>
      </c>
      <c r="BF19" s="204">
        <f t="shared" si="1"/>
        <v>0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6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210</v>
      </c>
      <c r="CB19" s="207">
        <v>13</v>
      </c>
      <c r="CC19" s="207">
        <v>0</v>
      </c>
      <c r="CD19" s="207">
        <v>0</v>
      </c>
      <c r="CE19" s="207">
        <v>0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212">
        <f t="shared" si="19"/>
        <v>111</v>
      </c>
      <c r="C20" s="218">
        <f t="shared" si="20"/>
        <v>2</v>
      </c>
      <c r="D20" s="212">
        <f t="shared" si="2"/>
        <v>7</v>
      </c>
      <c r="E20" s="218">
        <f t="shared" si="3"/>
        <v>0</v>
      </c>
      <c r="F20" s="212">
        <f t="shared" si="4"/>
        <v>0</v>
      </c>
      <c r="G20" s="218">
        <f t="shared" si="5"/>
        <v>0</v>
      </c>
      <c r="H20" s="212">
        <f t="shared" si="6"/>
        <v>0</v>
      </c>
      <c r="I20" s="218">
        <f t="shared" si="7"/>
        <v>0</v>
      </c>
      <c r="J20" s="212">
        <f t="shared" si="8"/>
        <v>0</v>
      </c>
      <c r="K20" s="218">
        <f t="shared" si="9"/>
        <v>0</v>
      </c>
      <c r="L20" s="212">
        <f t="shared" si="10"/>
        <v>0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118</v>
      </c>
      <c r="U20" s="218">
        <f t="shared" si="22"/>
        <v>2</v>
      </c>
      <c r="V20" s="26"/>
      <c r="W20" s="4"/>
      <c r="X20">
        <f t="shared" si="38"/>
        <v>114</v>
      </c>
      <c r="Y20">
        <f t="shared" si="39"/>
        <v>9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7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116</v>
      </c>
      <c r="BB20" s="204">
        <f t="shared" si="1"/>
        <v>7</v>
      </c>
      <c r="BC20" s="204">
        <f t="shared" si="1"/>
        <v>0</v>
      </c>
      <c r="BD20" s="204">
        <f t="shared" si="1"/>
        <v>0</v>
      </c>
      <c r="BE20" s="204">
        <f t="shared" si="1"/>
        <v>0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8</v>
      </c>
      <c r="BO20" s="208">
        <v>1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307</v>
      </c>
      <c r="CB20" s="207">
        <v>11</v>
      </c>
      <c r="CC20" s="207">
        <v>0</v>
      </c>
      <c r="CD20" s="207">
        <v>0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212">
        <f t="shared" si="19"/>
        <v>116</v>
      </c>
      <c r="C21" s="218">
        <f t="shared" si="20"/>
        <v>3</v>
      </c>
      <c r="D21" s="212">
        <f t="shared" si="2"/>
        <v>7</v>
      </c>
      <c r="E21" s="218">
        <f t="shared" si="3"/>
        <v>0</v>
      </c>
      <c r="F21" s="212">
        <f t="shared" si="4"/>
        <v>0</v>
      </c>
      <c r="G21" s="218">
        <f t="shared" si="5"/>
        <v>0</v>
      </c>
      <c r="H21" s="212">
        <f t="shared" si="6"/>
        <v>0</v>
      </c>
      <c r="I21" s="218">
        <f t="shared" si="7"/>
        <v>0</v>
      </c>
      <c r="J21" s="212">
        <f t="shared" si="8"/>
        <v>0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123</v>
      </c>
      <c r="U21" s="218">
        <f t="shared" si="22"/>
        <v>3</v>
      </c>
      <c r="V21" s="26"/>
      <c r="W21" s="4"/>
      <c r="X21">
        <f t="shared" si="38"/>
        <v>95</v>
      </c>
      <c r="Y21">
        <f t="shared" si="39"/>
        <v>9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4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103</v>
      </c>
      <c r="BB21" s="204">
        <f t="shared" si="1"/>
        <v>8</v>
      </c>
      <c r="BC21" s="204">
        <f t="shared" si="1"/>
        <v>1</v>
      </c>
      <c r="BD21" s="204">
        <f t="shared" si="1"/>
        <v>0</v>
      </c>
      <c r="BE21" s="204">
        <f t="shared" si="1"/>
        <v>0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9</v>
      </c>
      <c r="BO21" s="208">
        <v>0</v>
      </c>
      <c r="BP21" s="208">
        <v>0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312</v>
      </c>
      <c r="CB21" s="207">
        <v>10</v>
      </c>
      <c r="CC21" s="207">
        <v>0</v>
      </c>
      <c r="CD21" s="207">
        <v>0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212">
        <f t="shared" si="19"/>
        <v>103</v>
      </c>
      <c r="C22" s="218">
        <f t="shared" si="20"/>
        <v>1</v>
      </c>
      <c r="D22" s="212">
        <f t="shared" si="2"/>
        <v>8</v>
      </c>
      <c r="E22" s="218">
        <f t="shared" si="3"/>
        <v>0</v>
      </c>
      <c r="F22" s="212">
        <f t="shared" si="4"/>
        <v>1</v>
      </c>
      <c r="G22" s="218">
        <f t="shared" si="5"/>
        <v>0</v>
      </c>
      <c r="H22" s="212">
        <f t="shared" si="6"/>
        <v>0</v>
      </c>
      <c r="I22" s="218">
        <f t="shared" si="7"/>
        <v>0</v>
      </c>
      <c r="J22" s="212">
        <f t="shared" si="8"/>
        <v>0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112</v>
      </c>
      <c r="U22" s="218">
        <f t="shared" si="22"/>
        <v>1</v>
      </c>
      <c r="V22" s="26"/>
      <c r="W22" s="4"/>
      <c r="X22">
        <f t="shared" si="38"/>
        <v>111</v>
      </c>
      <c r="Y22">
        <f t="shared" si="39"/>
        <v>7</v>
      </c>
      <c r="Z22">
        <f t="shared" si="40"/>
        <v>0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2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123</v>
      </c>
      <c r="BB22" s="204">
        <f t="shared" si="1"/>
        <v>17</v>
      </c>
      <c r="BC22" s="204">
        <f t="shared" si="1"/>
        <v>1</v>
      </c>
      <c r="BD22" s="204">
        <f t="shared" si="1"/>
        <v>0</v>
      </c>
      <c r="BE22" s="204">
        <f t="shared" si="1"/>
        <v>0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10</v>
      </c>
      <c r="BO22" s="208">
        <v>0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250</v>
      </c>
      <c r="CB22" s="207">
        <v>5</v>
      </c>
      <c r="CC22" s="207">
        <v>0</v>
      </c>
      <c r="CD22" s="207">
        <v>0</v>
      </c>
      <c r="CE22" s="207">
        <v>0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212">
        <f t="shared" si="19"/>
        <v>123</v>
      </c>
      <c r="C23" s="218">
        <f t="shared" si="20"/>
        <v>0</v>
      </c>
      <c r="D23" s="212">
        <f t="shared" si="2"/>
        <v>17</v>
      </c>
      <c r="E23" s="218">
        <f t="shared" si="3"/>
        <v>2</v>
      </c>
      <c r="F23" s="212">
        <f t="shared" si="4"/>
        <v>1</v>
      </c>
      <c r="G23" s="218">
        <f t="shared" si="5"/>
        <v>0</v>
      </c>
      <c r="H23" s="212">
        <f t="shared" si="6"/>
        <v>0</v>
      </c>
      <c r="I23" s="218">
        <f t="shared" si="7"/>
        <v>0</v>
      </c>
      <c r="J23" s="212">
        <f t="shared" si="8"/>
        <v>0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141</v>
      </c>
      <c r="U23" s="218">
        <f>SUM(C23,E23,G23,I23,K23,M23,O23,Q23,S23)</f>
        <v>2</v>
      </c>
      <c r="V23" s="26"/>
      <c r="W23" s="4"/>
      <c r="X23">
        <f t="shared" si="38"/>
        <v>116</v>
      </c>
      <c r="Y23">
        <f t="shared" si="39"/>
        <v>7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3</v>
      </c>
      <c r="AM23">
        <f t="shared" si="27"/>
        <v>0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216</v>
      </c>
      <c r="BB23" s="204">
        <f t="shared" ref="BB23:BB31" si="50">BO19+CB19</f>
        <v>13</v>
      </c>
      <c r="BC23" s="204">
        <f t="shared" ref="BC23:BC31" si="51">BP19+CC19</f>
        <v>0</v>
      </c>
      <c r="BD23" s="204">
        <f t="shared" ref="BD23:BD31" si="52">BQ19+CD19</f>
        <v>0</v>
      </c>
      <c r="BE23" s="204">
        <f t="shared" ref="BE23:BE31" si="53">BR19+CE19</f>
        <v>0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5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146</v>
      </c>
      <c r="CB23" s="207">
        <v>4</v>
      </c>
      <c r="CC23" s="207">
        <v>0</v>
      </c>
      <c r="CD23" s="207">
        <v>0</v>
      </c>
      <c r="CE23" s="207">
        <v>0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212">
        <f t="shared" si="19"/>
        <v>216</v>
      </c>
      <c r="C24" s="218">
        <f t="shared" si="20"/>
        <v>6</v>
      </c>
      <c r="D24" s="212">
        <f t="shared" si="2"/>
        <v>13</v>
      </c>
      <c r="E24" s="218">
        <f t="shared" si="3"/>
        <v>0</v>
      </c>
      <c r="F24" s="212">
        <f t="shared" si="4"/>
        <v>0</v>
      </c>
      <c r="G24" s="218">
        <f t="shared" si="5"/>
        <v>0</v>
      </c>
      <c r="H24" s="212">
        <f t="shared" si="6"/>
        <v>0</v>
      </c>
      <c r="I24" s="218">
        <f t="shared" si="7"/>
        <v>0</v>
      </c>
      <c r="J24" s="212">
        <f t="shared" si="8"/>
        <v>0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229</v>
      </c>
      <c r="U24" s="218">
        <f t="shared" si="22"/>
        <v>6</v>
      </c>
      <c r="V24" s="26"/>
      <c r="W24" s="4"/>
      <c r="X24">
        <f t="shared" si="38"/>
        <v>103</v>
      </c>
      <c r="Y24">
        <f t="shared" si="39"/>
        <v>8</v>
      </c>
      <c r="Z24">
        <f t="shared" si="40"/>
        <v>1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1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315</v>
      </c>
      <c r="BB24" s="204">
        <f t="shared" si="50"/>
        <v>12</v>
      </c>
      <c r="BC24" s="204">
        <f t="shared" si="51"/>
        <v>0</v>
      </c>
      <c r="BD24" s="204">
        <f t="shared" si="52"/>
        <v>0</v>
      </c>
      <c r="BE24" s="204">
        <f t="shared" si="53"/>
        <v>0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0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65</v>
      </c>
      <c r="CB24" s="207">
        <v>7</v>
      </c>
      <c r="CC24" s="207">
        <v>2</v>
      </c>
      <c r="CD24" s="207">
        <v>0</v>
      </c>
      <c r="CE24" s="207">
        <v>0</v>
      </c>
      <c r="CF24" s="207">
        <v>0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212">
        <f t="shared" si="19"/>
        <v>315</v>
      </c>
      <c r="C25" s="218">
        <f t="shared" si="20"/>
        <v>8</v>
      </c>
      <c r="D25" s="212">
        <f t="shared" si="2"/>
        <v>12</v>
      </c>
      <c r="E25" s="218">
        <f t="shared" si="3"/>
        <v>1</v>
      </c>
      <c r="F25" s="212">
        <f t="shared" si="4"/>
        <v>0</v>
      </c>
      <c r="G25" s="218">
        <f t="shared" si="5"/>
        <v>0</v>
      </c>
      <c r="H25" s="212">
        <f t="shared" si="6"/>
        <v>0</v>
      </c>
      <c r="I25" s="218">
        <f t="shared" si="7"/>
        <v>0</v>
      </c>
      <c r="J25" s="212">
        <f t="shared" si="8"/>
        <v>0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327</v>
      </c>
      <c r="U25" s="218">
        <f t="shared" si="22"/>
        <v>9</v>
      </c>
      <c r="V25" s="26"/>
      <c r="W25" s="4"/>
      <c r="X25">
        <f t="shared" si="38"/>
        <v>123</v>
      </c>
      <c r="Y25">
        <f t="shared" si="39"/>
        <v>17</v>
      </c>
      <c r="Z25">
        <f t="shared" si="40"/>
        <v>1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0</v>
      </c>
      <c r="AM25">
        <f t="shared" si="27"/>
        <v>2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321</v>
      </c>
      <c r="BB25" s="204">
        <f t="shared" si="50"/>
        <v>10</v>
      </c>
      <c r="BC25" s="204">
        <f t="shared" si="51"/>
        <v>0</v>
      </c>
      <c r="BD25" s="204">
        <f t="shared" si="52"/>
        <v>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0</v>
      </c>
      <c r="BO25" s="208">
        <v>0</v>
      </c>
      <c r="BP25" s="208">
        <v>0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42</v>
      </c>
      <c r="CB25" s="207">
        <v>4</v>
      </c>
      <c r="CC25" s="207">
        <v>0</v>
      </c>
      <c r="CD25" s="207">
        <v>0</v>
      </c>
      <c r="CE25" s="207">
        <v>0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212">
        <f t="shared" si="19"/>
        <v>321</v>
      </c>
      <c r="C26" s="218">
        <f t="shared" si="20"/>
        <v>9</v>
      </c>
      <c r="D26" s="212">
        <f t="shared" si="2"/>
        <v>10</v>
      </c>
      <c r="E26" s="218">
        <f t="shared" si="3"/>
        <v>0</v>
      </c>
      <c r="F26" s="212">
        <f t="shared" si="4"/>
        <v>0</v>
      </c>
      <c r="G26" s="218">
        <f t="shared" si="5"/>
        <v>0</v>
      </c>
      <c r="H26" s="212">
        <f t="shared" si="6"/>
        <v>0</v>
      </c>
      <c r="I26" s="218">
        <f t="shared" si="7"/>
        <v>0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331</v>
      </c>
      <c r="U26" s="218">
        <f t="shared" si="22"/>
        <v>9</v>
      </c>
      <c r="V26" s="26"/>
      <c r="W26" s="4"/>
      <c r="X26">
        <f t="shared" si="38"/>
        <v>216</v>
      </c>
      <c r="Y26">
        <f t="shared" si="39"/>
        <v>13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6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260</v>
      </c>
      <c r="BB26" s="204">
        <f t="shared" si="50"/>
        <v>5</v>
      </c>
      <c r="BC26" s="204">
        <f t="shared" si="51"/>
        <v>0</v>
      </c>
      <c r="BD26" s="204">
        <f t="shared" si="52"/>
        <v>0</v>
      </c>
      <c r="BE26" s="204">
        <f t="shared" si="53"/>
        <v>0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1</v>
      </c>
      <c r="BO26" s="208">
        <v>0</v>
      </c>
      <c r="BP26" s="208">
        <v>0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43</v>
      </c>
      <c r="CB26" s="207">
        <v>7</v>
      </c>
      <c r="CC26" s="207">
        <v>0</v>
      </c>
      <c r="CD26" s="207">
        <v>0</v>
      </c>
      <c r="CE26" s="207">
        <v>0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212">
        <f t="shared" si="19"/>
        <v>260</v>
      </c>
      <c r="C27" s="218">
        <f t="shared" si="20"/>
        <v>10</v>
      </c>
      <c r="D27" s="212">
        <f t="shared" si="2"/>
        <v>5</v>
      </c>
      <c r="E27" s="218">
        <f t="shared" si="3"/>
        <v>0</v>
      </c>
      <c r="F27" s="212">
        <f t="shared" si="4"/>
        <v>0</v>
      </c>
      <c r="G27" s="218">
        <f t="shared" si="5"/>
        <v>0</v>
      </c>
      <c r="H27" s="212">
        <f t="shared" si="6"/>
        <v>0</v>
      </c>
      <c r="I27" s="218">
        <f t="shared" si="7"/>
        <v>0</v>
      </c>
      <c r="J27" s="212">
        <f t="shared" si="8"/>
        <v>0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265</v>
      </c>
      <c r="U27" s="218">
        <f t="shared" si="22"/>
        <v>10</v>
      </c>
      <c r="V27" s="26"/>
      <c r="W27" s="4"/>
      <c r="X27">
        <f t="shared" si="38"/>
        <v>315</v>
      </c>
      <c r="Y27">
        <f t="shared" si="39"/>
        <v>12</v>
      </c>
      <c r="Z27">
        <f t="shared" si="40"/>
        <v>0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8</v>
      </c>
      <c r="AM27">
        <f t="shared" si="27"/>
        <v>1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151</v>
      </c>
      <c r="BB27" s="204">
        <f t="shared" si="50"/>
        <v>4</v>
      </c>
      <c r="BC27" s="204">
        <f t="shared" si="51"/>
        <v>0</v>
      </c>
      <c r="BD27" s="204">
        <f t="shared" si="52"/>
        <v>0</v>
      </c>
      <c r="BE27" s="204">
        <f t="shared" si="53"/>
        <v>0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0</v>
      </c>
      <c r="BO27" s="208">
        <v>0</v>
      </c>
      <c r="BP27" s="208">
        <v>0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18</v>
      </c>
      <c r="CB27" s="207">
        <v>6</v>
      </c>
      <c r="CC27" s="207">
        <v>0</v>
      </c>
      <c r="CD27" s="207">
        <v>0</v>
      </c>
      <c r="CE27" s="207">
        <v>0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212">
        <f t="shared" si="19"/>
        <v>151</v>
      </c>
      <c r="C28" s="218">
        <f t="shared" si="20"/>
        <v>5</v>
      </c>
      <c r="D28" s="212">
        <f t="shared" si="2"/>
        <v>4</v>
      </c>
      <c r="E28" s="218">
        <f t="shared" si="3"/>
        <v>0</v>
      </c>
      <c r="F28" s="212">
        <f t="shared" si="4"/>
        <v>0</v>
      </c>
      <c r="G28" s="218">
        <f t="shared" si="5"/>
        <v>0</v>
      </c>
      <c r="H28" s="212">
        <f t="shared" si="6"/>
        <v>0</v>
      </c>
      <c r="I28" s="218">
        <f t="shared" si="7"/>
        <v>0</v>
      </c>
      <c r="J28" s="212">
        <f t="shared" si="8"/>
        <v>0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155</v>
      </c>
      <c r="U28" s="218">
        <f t="shared" si="22"/>
        <v>5</v>
      </c>
      <c r="V28" s="26"/>
      <c r="W28" s="4"/>
      <c r="X28">
        <f t="shared" si="38"/>
        <v>321</v>
      </c>
      <c r="Y28">
        <f t="shared" si="39"/>
        <v>10</v>
      </c>
      <c r="Z28">
        <f t="shared" si="40"/>
        <v>0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9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65</v>
      </c>
      <c r="BB28" s="204">
        <f t="shared" si="50"/>
        <v>7</v>
      </c>
      <c r="BC28" s="204">
        <f t="shared" si="51"/>
        <v>2</v>
      </c>
      <c r="BD28" s="204">
        <f t="shared" si="52"/>
        <v>0</v>
      </c>
      <c r="BE28" s="204">
        <f t="shared" si="53"/>
        <v>0</v>
      </c>
      <c r="BF28" s="204">
        <f t="shared" si="54"/>
        <v>0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0</v>
      </c>
      <c r="BP28" s="208">
        <v>0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5</v>
      </c>
      <c r="CB28" s="207">
        <v>8</v>
      </c>
      <c r="CC28" s="207">
        <v>0</v>
      </c>
      <c r="CD28" s="207">
        <v>0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212">
        <f t="shared" si="19"/>
        <v>65</v>
      </c>
      <c r="C29" s="218">
        <f t="shared" si="20"/>
        <v>0</v>
      </c>
      <c r="D29" s="212">
        <f t="shared" si="2"/>
        <v>7</v>
      </c>
      <c r="E29" s="218">
        <f t="shared" si="3"/>
        <v>0</v>
      </c>
      <c r="F29" s="212">
        <f t="shared" si="4"/>
        <v>2</v>
      </c>
      <c r="G29" s="218">
        <f t="shared" si="5"/>
        <v>0</v>
      </c>
      <c r="H29" s="212">
        <f t="shared" si="6"/>
        <v>0</v>
      </c>
      <c r="I29" s="218">
        <f t="shared" si="7"/>
        <v>0</v>
      </c>
      <c r="J29" s="212">
        <f t="shared" si="8"/>
        <v>0</v>
      </c>
      <c r="K29" s="218">
        <f t="shared" si="9"/>
        <v>0</v>
      </c>
      <c r="L29" s="212">
        <f t="shared" si="10"/>
        <v>0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74</v>
      </c>
      <c r="U29" s="218">
        <f t="shared" si="22"/>
        <v>0</v>
      </c>
      <c r="V29" s="26"/>
      <c r="W29" s="4"/>
      <c r="X29">
        <f t="shared" si="38"/>
        <v>260</v>
      </c>
      <c r="Y29">
        <f t="shared" si="39"/>
        <v>5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10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42</v>
      </c>
      <c r="BB29" s="204">
        <f t="shared" si="50"/>
        <v>4</v>
      </c>
      <c r="BC29" s="204">
        <f t="shared" si="51"/>
        <v>0</v>
      </c>
      <c r="BD29" s="204">
        <f t="shared" si="52"/>
        <v>0</v>
      </c>
      <c r="BE29" s="204">
        <f t="shared" si="53"/>
        <v>0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0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8</v>
      </c>
      <c r="CB29" s="207">
        <v>2</v>
      </c>
      <c r="CC29" s="207">
        <v>0</v>
      </c>
      <c r="CD29" s="207">
        <v>0</v>
      </c>
      <c r="CE29" s="207">
        <v>0</v>
      </c>
      <c r="CF29" s="207">
        <v>0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212">
        <f t="shared" si="19"/>
        <v>42</v>
      </c>
      <c r="C30" s="218">
        <f t="shared" si="20"/>
        <v>0</v>
      </c>
      <c r="D30" s="212">
        <f t="shared" si="2"/>
        <v>4</v>
      </c>
      <c r="E30" s="218">
        <f t="shared" si="3"/>
        <v>0</v>
      </c>
      <c r="F30" s="212">
        <f t="shared" si="4"/>
        <v>0</v>
      </c>
      <c r="G30" s="218">
        <f t="shared" si="5"/>
        <v>0</v>
      </c>
      <c r="H30" s="212">
        <f t="shared" si="6"/>
        <v>0</v>
      </c>
      <c r="I30" s="218">
        <f t="shared" si="7"/>
        <v>0</v>
      </c>
      <c r="J30" s="212">
        <f t="shared" si="8"/>
        <v>0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46</v>
      </c>
      <c r="U30" s="218">
        <f>SUM(C30,E30,G30,I30,K30,M30,O31,Q30,S30)</f>
        <v>0</v>
      </c>
      <c r="V30" s="26"/>
      <c r="W30" s="4"/>
      <c r="X30">
        <f t="shared" si="38"/>
        <v>151</v>
      </c>
      <c r="Y30">
        <f t="shared" si="39"/>
        <v>4</v>
      </c>
      <c r="Z30">
        <f t="shared" si="40"/>
        <v>0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5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44</v>
      </c>
      <c r="BB30" s="204">
        <f t="shared" si="50"/>
        <v>7</v>
      </c>
      <c r="BC30" s="204">
        <f t="shared" si="51"/>
        <v>0</v>
      </c>
      <c r="BD30" s="204">
        <f t="shared" si="52"/>
        <v>0</v>
      </c>
      <c r="BE30" s="204">
        <f t="shared" si="53"/>
        <v>0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1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6</v>
      </c>
      <c r="CB30" s="207">
        <v>0</v>
      </c>
      <c r="CC30" s="207">
        <v>0</v>
      </c>
      <c r="CD30" s="207">
        <v>0</v>
      </c>
      <c r="CE30" s="207">
        <v>0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212">
        <f>X34</f>
        <v>44</v>
      </c>
      <c r="C31" s="218">
        <f>AL34</f>
        <v>1</v>
      </c>
      <c r="D31" s="212">
        <f>Y34</f>
        <v>7</v>
      </c>
      <c r="E31" s="218">
        <f>AM34</f>
        <v>0</v>
      </c>
      <c r="F31" s="212">
        <f>Z34</f>
        <v>0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51</v>
      </c>
      <c r="U31" s="218">
        <f>SUM(C31,E31,G31,I31,K31,M31,O31,Q31,S31)</f>
        <v>1</v>
      </c>
      <c r="V31" s="26"/>
      <c r="W31" s="4"/>
      <c r="X31">
        <f t="shared" si="38"/>
        <v>65</v>
      </c>
      <c r="Y31">
        <f t="shared" si="39"/>
        <v>7</v>
      </c>
      <c r="Z31">
        <f t="shared" si="40"/>
        <v>2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0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18</v>
      </c>
      <c r="BB31" s="205">
        <f t="shared" si="50"/>
        <v>6</v>
      </c>
      <c r="BC31" s="205">
        <f t="shared" si="51"/>
        <v>0</v>
      </c>
      <c r="BD31" s="205">
        <f t="shared" si="52"/>
        <v>0</v>
      </c>
      <c r="BE31" s="205">
        <f t="shared" si="53"/>
        <v>0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0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4</v>
      </c>
      <c r="CB31" s="207">
        <v>1</v>
      </c>
      <c r="CC31" s="207">
        <v>0</v>
      </c>
      <c r="CD31" s="207">
        <v>0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213">
        <f>SUM(B8:B31)</f>
        <v>2492</v>
      </c>
      <c r="C32" s="219">
        <f t="shared" ref="C32:K32" si="61">SUM(C8:C31)</f>
        <v>70</v>
      </c>
      <c r="D32" s="213">
        <f t="shared" si="61"/>
        <v>147</v>
      </c>
      <c r="E32" s="219">
        <f>SUM(E8:E30)</f>
        <v>3</v>
      </c>
      <c r="F32" s="213">
        <f t="shared" si="61"/>
        <v>5</v>
      </c>
      <c r="G32" s="219">
        <f t="shared" si="61"/>
        <v>0</v>
      </c>
      <c r="H32" s="213">
        <f t="shared" si="61"/>
        <v>0</v>
      </c>
      <c r="I32" s="219">
        <f t="shared" si="61"/>
        <v>0</v>
      </c>
      <c r="J32" s="213">
        <f t="shared" si="61"/>
        <v>0</v>
      </c>
      <c r="K32" s="219">
        <f t="shared" si="61"/>
        <v>0</v>
      </c>
      <c r="L32" s="213">
        <f t="shared" ref="L32:S32" si="62">SUM(L8:L31)</f>
        <v>0</v>
      </c>
      <c r="M32" s="219">
        <f t="shared" si="62"/>
        <v>0</v>
      </c>
      <c r="N32" s="213">
        <f t="shared" si="62"/>
        <v>2</v>
      </c>
      <c r="O32" s="219">
        <f>SUM(O8:O31)</f>
        <v>0</v>
      </c>
      <c r="P32" s="213">
        <f t="shared" si="62"/>
        <v>0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2646</v>
      </c>
      <c r="U32" s="219">
        <f>SUM(U8:U31)</f>
        <v>73</v>
      </c>
      <c r="V32" s="28"/>
      <c r="W32" s="4"/>
      <c r="X32">
        <f>BA29</f>
        <v>42</v>
      </c>
      <c r="Y32">
        <f t="shared" si="39"/>
        <v>4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5</v>
      </c>
      <c r="BB32" s="205">
        <f t="shared" ref="BB32" si="63">BO28+CB28</f>
        <v>8</v>
      </c>
      <c r="BC32" s="205">
        <f t="shared" ref="BC32" si="64">BP28+CC28</f>
        <v>0</v>
      </c>
      <c r="BD32" s="205">
        <f t="shared" ref="BD32" si="65">BQ28+CD28</f>
        <v>0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0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4</v>
      </c>
      <c r="CB32" s="207">
        <v>0</v>
      </c>
      <c r="CC32" s="207">
        <v>0</v>
      </c>
      <c r="CD32" s="207">
        <v>0</v>
      </c>
      <c r="CE32" s="207">
        <v>0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126</v>
      </c>
      <c r="B33" s="214">
        <f>B32/T32</f>
        <v>0.94179894179894175</v>
      </c>
      <c r="C33" s="220">
        <f>C32/T32</f>
        <v>2.6455026455026454E-2</v>
      </c>
      <c r="D33" s="214">
        <f>D32/T32</f>
        <v>5.5555555555555552E-2</v>
      </c>
      <c r="E33" s="220">
        <f>E32/T32</f>
        <v>1.1337868480725624E-3</v>
      </c>
      <c r="F33" s="214">
        <f>F32/T32</f>
        <v>1.889644746787604E-3</v>
      </c>
      <c r="G33" s="220">
        <f>G32/T32</f>
        <v>0</v>
      </c>
      <c r="H33" s="214">
        <f>H32/T32</f>
        <v>0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7.5585789871504159E-4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2.7588813303099018E-2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0</v>
      </c>
      <c r="BO33" s="208">
        <v>0</v>
      </c>
      <c r="BP33" s="208">
        <v>0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18</v>
      </c>
      <c r="CB33" s="207">
        <v>0</v>
      </c>
      <c r="CC33" s="207">
        <v>0</v>
      </c>
      <c r="CD33" s="207">
        <v>0</v>
      </c>
      <c r="CE33" s="207">
        <v>0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112</v>
      </c>
      <c r="B34" s="215">
        <f>SUM(B14:B28)</f>
        <v>2283</v>
      </c>
      <c r="C34" s="221">
        <f t="shared" ref="C34:U34" si="74">SUM(C14:C28)</f>
        <v>68</v>
      </c>
      <c r="D34" s="215">
        <f t="shared" si="74"/>
        <v>121</v>
      </c>
      <c r="E34" s="221">
        <f t="shared" si="74"/>
        <v>3</v>
      </c>
      <c r="F34" s="215">
        <f t="shared" si="74"/>
        <v>3</v>
      </c>
      <c r="G34" s="221">
        <f t="shared" si="74"/>
        <v>0</v>
      </c>
      <c r="H34" s="215">
        <f t="shared" si="74"/>
        <v>0</v>
      </c>
      <c r="I34" s="221">
        <f t="shared" si="74"/>
        <v>0</v>
      </c>
      <c r="J34" s="215">
        <f t="shared" si="74"/>
        <v>0</v>
      </c>
      <c r="K34" s="221">
        <f t="shared" si="74"/>
        <v>0</v>
      </c>
      <c r="L34" s="215">
        <f t="shared" si="74"/>
        <v>0</v>
      </c>
      <c r="M34" s="221">
        <f t="shared" si="74"/>
        <v>0</v>
      </c>
      <c r="N34" s="215">
        <f t="shared" si="74"/>
        <v>2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2409</v>
      </c>
      <c r="U34" s="221">
        <f t="shared" si="74"/>
        <v>71</v>
      </c>
      <c r="V34" s="29"/>
      <c r="W34" s="4"/>
      <c r="X34">
        <f>BA30</f>
        <v>44</v>
      </c>
      <c r="Y34">
        <f t="shared" ref="Y34:AI34" si="75">BB30</f>
        <v>7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1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8</v>
      </c>
      <c r="BB34" s="205">
        <f t="shared" ref="BB34:BK34" si="77">BO29+CB29</f>
        <v>2</v>
      </c>
      <c r="BC34" s="205">
        <f t="shared" si="77"/>
        <v>0</v>
      </c>
      <c r="BD34" s="205">
        <f t="shared" si="77"/>
        <v>0</v>
      </c>
      <c r="BE34" s="205">
        <f t="shared" si="77"/>
        <v>0</v>
      </c>
      <c r="BF34" s="205">
        <f t="shared" si="77"/>
        <v>0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0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89</v>
      </c>
      <c r="CB34" s="207">
        <v>4</v>
      </c>
      <c r="CC34" s="207">
        <v>0</v>
      </c>
      <c r="CD34" s="207">
        <v>0</v>
      </c>
      <c r="CE34" s="207">
        <v>0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113</v>
      </c>
      <c r="B35" s="216">
        <f>B32-B34</f>
        <v>209</v>
      </c>
      <c r="C35" s="222">
        <f t="shared" ref="C35:U35" si="78">C32-C34</f>
        <v>2</v>
      </c>
      <c r="D35" s="216">
        <f t="shared" si="78"/>
        <v>26</v>
      </c>
      <c r="E35" s="222">
        <f t="shared" si="78"/>
        <v>0</v>
      </c>
      <c r="F35" s="216">
        <f t="shared" si="78"/>
        <v>2</v>
      </c>
      <c r="G35" s="222">
        <f t="shared" si="78"/>
        <v>0</v>
      </c>
      <c r="H35" s="216">
        <f t="shared" si="78"/>
        <v>0</v>
      </c>
      <c r="I35" s="222">
        <f t="shared" si="78"/>
        <v>0</v>
      </c>
      <c r="J35" s="216">
        <f t="shared" si="78"/>
        <v>0</v>
      </c>
      <c r="K35" s="222">
        <f t="shared" si="78"/>
        <v>0</v>
      </c>
      <c r="L35" s="216">
        <f t="shared" si="78"/>
        <v>0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0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237</v>
      </c>
      <c r="U35" s="222">
        <f t="shared" si="78"/>
        <v>2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6</v>
      </c>
      <c r="BB35" s="205">
        <f t="shared" ref="BB35:BB97" si="80">BO30+CB30</f>
        <v>1</v>
      </c>
      <c r="BC35" s="205">
        <f t="shared" ref="BC35:BC97" si="81">BP30+CC30</f>
        <v>0</v>
      </c>
      <c r="BD35" s="205">
        <f t="shared" ref="BD35:BD97" si="82">BQ30+CD30</f>
        <v>0</v>
      </c>
      <c r="BE35" s="205">
        <f t="shared" ref="BE35:BE97" si="83">BR30+CE30</f>
        <v>0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4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91</v>
      </c>
      <c r="CB35" s="207">
        <v>7</v>
      </c>
      <c r="CC35" s="207">
        <v>0</v>
      </c>
      <c r="CD35" s="207">
        <v>0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2573</v>
      </c>
      <c r="J36" s="56"/>
      <c r="K36" s="53"/>
      <c r="L36" s="60" t="s">
        <v>56</v>
      </c>
      <c r="M36" s="54">
        <f>U32</f>
        <v>73</v>
      </c>
      <c r="N36" s="58"/>
      <c r="O36" s="47"/>
      <c r="P36" s="51"/>
      <c r="Q36" s="48"/>
      <c r="R36" s="49" t="s">
        <v>57</v>
      </c>
      <c r="S36" s="49"/>
      <c r="T36" s="52">
        <f>I36+M36*2</f>
        <v>2719</v>
      </c>
      <c r="U36" s="50"/>
      <c r="V36" s="31"/>
      <c r="BA36" s="205">
        <f t="shared" si="79"/>
        <v>4</v>
      </c>
      <c r="BB36" s="205">
        <f t="shared" si="80"/>
        <v>1</v>
      </c>
      <c r="BC36" s="205">
        <f t="shared" si="81"/>
        <v>0</v>
      </c>
      <c r="BD36" s="205">
        <f t="shared" si="82"/>
        <v>0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3</v>
      </c>
      <c r="BO36" s="208">
        <v>1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111</v>
      </c>
      <c r="CB36" s="207">
        <v>4</v>
      </c>
      <c r="CC36" s="207">
        <v>0</v>
      </c>
      <c r="CD36" s="207">
        <v>0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16.220710506424791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15.821917808219178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4</v>
      </c>
      <c r="BB37" s="205">
        <f t="shared" si="80"/>
        <v>0</v>
      </c>
      <c r="BC37" s="205">
        <f t="shared" si="81"/>
        <v>0</v>
      </c>
      <c r="BD37" s="205">
        <f t="shared" si="82"/>
        <v>0</v>
      </c>
      <c r="BE37" s="205">
        <f t="shared" si="83"/>
        <v>0</v>
      </c>
      <c r="BF37" s="205">
        <f t="shared" si="84"/>
        <v>0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5</v>
      </c>
      <c r="BO37" s="208">
        <v>1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106</v>
      </c>
      <c r="CB37" s="207">
        <v>9</v>
      </c>
      <c r="CC37" s="207">
        <v>5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205">
        <f t="shared" si="79"/>
        <v>18</v>
      </c>
      <c r="BB38" s="205">
        <f t="shared" si="80"/>
        <v>0</v>
      </c>
      <c r="BC38" s="205">
        <f t="shared" si="81"/>
        <v>0</v>
      </c>
      <c r="BD38" s="205">
        <f t="shared" si="82"/>
        <v>0</v>
      </c>
      <c r="BE38" s="205">
        <f t="shared" si="83"/>
        <v>0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6</v>
      </c>
      <c r="BO38" s="208">
        <v>1</v>
      </c>
      <c r="BP38" s="208">
        <v>0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132</v>
      </c>
      <c r="CB38" s="207">
        <v>5</v>
      </c>
      <c r="CC38" s="207">
        <v>0</v>
      </c>
      <c r="CD38" s="207">
        <v>0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205">
        <f t="shared" si="79"/>
        <v>89</v>
      </c>
      <c r="BB39" s="205">
        <f t="shared" si="80"/>
        <v>4</v>
      </c>
      <c r="BC39" s="205">
        <f t="shared" si="81"/>
        <v>0</v>
      </c>
      <c r="BD39" s="205">
        <f t="shared" si="82"/>
        <v>0</v>
      </c>
      <c r="BE39" s="205">
        <f t="shared" si="83"/>
        <v>0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2</v>
      </c>
      <c r="BO39" s="208">
        <v>0</v>
      </c>
      <c r="BP39" s="208">
        <v>1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93</v>
      </c>
      <c r="CB39" s="207">
        <v>14</v>
      </c>
      <c r="CC39" s="207">
        <v>0</v>
      </c>
      <c r="CD39" s="207">
        <v>0</v>
      </c>
      <c r="CE39" s="207">
        <v>0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205">
        <f t="shared" si="79"/>
        <v>95</v>
      </c>
      <c r="BB40" s="205">
        <f t="shared" si="80"/>
        <v>7</v>
      </c>
      <c r="BC40" s="205">
        <f t="shared" si="81"/>
        <v>0</v>
      </c>
      <c r="BD40" s="205">
        <f t="shared" si="82"/>
        <v>0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2</v>
      </c>
      <c r="BO40" s="208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100</v>
      </c>
      <c r="CB40" s="207">
        <v>24</v>
      </c>
      <c r="CC40" s="207">
        <v>1</v>
      </c>
      <c r="CD40" s="207">
        <v>0</v>
      </c>
      <c r="CE40" s="207">
        <v>0</v>
      </c>
      <c r="CF40" s="207">
        <v>0</v>
      </c>
      <c r="CG40" s="207">
        <v>0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205">
        <f t="shared" si="79"/>
        <v>114</v>
      </c>
      <c r="BB41" s="205">
        <f t="shared" si="80"/>
        <v>5</v>
      </c>
      <c r="BC41" s="205">
        <f t="shared" si="81"/>
        <v>0</v>
      </c>
      <c r="BD41" s="205">
        <f t="shared" si="82"/>
        <v>0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3</v>
      </c>
      <c r="BO41" s="208">
        <v>0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119</v>
      </c>
      <c r="CB41" s="207">
        <v>12</v>
      </c>
      <c r="CC41" s="207">
        <v>1</v>
      </c>
      <c r="CD41" s="207">
        <v>0</v>
      </c>
      <c r="CE41" s="207">
        <v>0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205">
        <f t="shared" si="79"/>
        <v>111</v>
      </c>
      <c r="BB42" s="205">
        <f t="shared" si="80"/>
        <v>10</v>
      </c>
      <c r="BC42" s="205">
        <f t="shared" si="81"/>
        <v>5</v>
      </c>
      <c r="BD42" s="205">
        <f t="shared" si="82"/>
        <v>0</v>
      </c>
      <c r="BE42" s="205">
        <f t="shared" si="83"/>
        <v>0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4</v>
      </c>
      <c r="BO42" s="208">
        <v>0</v>
      </c>
      <c r="BP42" s="208">
        <v>0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132</v>
      </c>
      <c r="CB42" s="207">
        <v>9</v>
      </c>
      <c r="CC42" s="207">
        <v>3</v>
      </c>
      <c r="CD42" s="207">
        <v>0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205">
        <f t="shared" si="79"/>
        <v>138</v>
      </c>
      <c r="BB43" s="205">
        <f t="shared" si="80"/>
        <v>6</v>
      </c>
      <c r="BC43" s="205">
        <f t="shared" si="81"/>
        <v>0</v>
      </c>
      <c r="BD43" s="205">
        <f t="shared" si="82"/>
        <v>0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5</v>
      </c>
      <c r="BO43" s="208">
        <v>0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248</v>
      </c>
      <c r="CB43" s="207">
        <v>12</v>
      </c>
      <c r="CC43" s="207">
        <v>0</v>
      </c>
      <c r="CD43" s="207">
        <v>0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205">
        <f t="shared" si="79"/>
        <v>95</v>
      </c>
      <c r="BB44" s="205">
        <f t="shared" si="80"/>
        <v>14</v>
      </c>
      <c r="BC44" s="205">
        <f t="shared" si="81"/>
        <v>1</v>
      </c>
      <c r="BD44" s="205">
        <f t="shared" si="82"/>
        <v>0</v>
      </c>
      <c r="BE44" s="205">
        <f t="shared" si="83"/>
        <v>0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12</v>
      </c>
      <c r="BO44" s="208">
        <v>0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337</v>
      </c>
      <c r="CB44" s="207">
        <v>8</v>
      </c>
      <c r="CC44" s="207">
        <v>0</v>
      </c>
      <c r="CD44" s="207">
        <v>0</v>
      </c>
      <c r="CE44" s="207">
        <v>0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205">
        <f t="shared" si="79"/>
        <v>102</v>
      </c>
      <c r="BB45" s="205">
        <f t="shared" si="80"/>
        <v>24</v>
      </c>
      <c r="BC45" s="205">
        <f t="shared" si="81"/>
        <v>1</v>
      </c>
      <c r="BD45" s="205">
        <f t="shared" si="82"/>
        <v>0</v>
      </c>
      <c r="BE45" s="205">
        <f t="shared" si="83"/>
        <v>0</v>
      </c>
      <c r="BF45" s="205">
        <f t="shared" si="84"/>
        <v>0</v>
      </c>
      <c r="BG45" s="205">
        <f t="shared" si="85"/>
        <v>0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13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323</v>
      </c>
      <c r="CB45" s="207">
        <v>12</v>
      </c>
      <c r="CC45" s="207">
        <v>0</v>
      </c>
      <c r="CD45" s="207">
        <v>0</v>
      </c>
      <c r="CE45" s="207">
        <v>0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205">
        <f t="shared" si="79"/>
        <v>122</v>
      </c>
      <c r="BB46" s="205">
        <f t="shared" si="80"/>
        <v>12</v>
      </c>
      <c r="BC46" s="205">
        <f t="shared" si="81"/>
        <v>1</v>
      </c>
      <c r="BD46" s="205">
        <f t="shared" si="82"/>
        <v>0</v>
      </c>
      <c r="BE46" s="205">
        <f t="shared" si="83"/>
        <v>0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10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224</v>
      </c>
      <c r="CB46" s="207">
        <v>15</v>
      </c>
      <c r="CC46" s="207">
        <v>1</v>
      </c>
      <c r="CD46" s="207">
        <v>0</v>
      </c>
      <c r="CE46" s="207">
        <v>0</v>
      </c>
      <c r="CF46" s="207">
        <v>0</v>
      </c>
      <c r="CG46" s="207">
        <v>0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205">
        <f t="shared" si="79"/>
        <v>136</v>
      </c>
      <c r="BB47" s="205">
        <f t="shared" si="80"/>
        <v>9</v>
      </c>
      <c r="BC47" s="205">
        <f t="shared" si="81"/>
        <v>3</v>
      </c>
      <c r="BD47" s="205">
        <f t="shared" si="82"/>
        <v>0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14</v>
      </c>
      <c r="BO47" s="208">
        <v>0</v>
      </c>
      <c r="BP47" s="208">
        <v>0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149</v>
      </c>
      <c r="CB47" s="207">
        <v>8</v>
      </c>
      <c r="CC47" s="207">
        <v>0</v>
      </c>
      <c r="CD47" s="207">
        <v>0</v>
      </c>
      <c r="CE47" s="207">
        <v>0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205">
        <f t="shared" si="79"/>
        <v>253</v>
      </c>
      <c r="BB48" s="205">
        <f t="shared" si="80"/>
        <v>12</v>
      </c>
      <c r="BC48" s="205">
        <f t="shared" si="81"/>
        <v>0</v>
      </c>
      <c r="BD48" s="205">
        <f t="shared" si="82"/>
        <v>0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3</v>
      </c>
      <c r="BO48" s="208">
        <v>0</v>
      </c>
      <c r="BP48" s="208">
        <v>0</v>
      </c>
      <c r="BQ48" s="208">
        <v>0</v>
      </c>
      <c r="BR48" s="208">
        <v>0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70</v>
      </c>
      <c r="CB48" s="207">
        <v>4</v>
      </c>
      <c r="CC48" s="207">
        <v>2</v>
      </c>
      <c r="CD48" s="207">
        <v>0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205">
        <f t="shared" si="79"/>
        <v>349</v>
      </c>
      <c r="BB49" s="205">
        <f t="shared" si="80"/>
        <v>8</v>
      </c>
      <c r="BC49" s="205">
        <f t="shared" si="81"/>
        <v>0</v>
      </c>
      <c r="BD49" s="205">
        <f t="shared" si="82"/>
        <v>0</v>
      </c>
      <c r="BE49" s="205">
        <f t="shared" si="83"/>
        <v>0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2</v>
      </c>
      <c r="BO49" s="208">
        <v>0</v>
      </c>
      <c r="BP49" s="208">
        <v>0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44</v>
      </c>
      <c r="CB49" s="207">
        <v>4</v>
      </c>
      <c r="CC49" s="207">
        <v>0</v>
      </c>
      <c r="CD49" s="207">
        <v>0</v>
      </c>
      <c r="CE49" s="207">
        <v>0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205">
        <f t="shared" si="79"/>
        <v>336</v>
      </c>
      <c r="BB50" s="205">
        <f t="shared" si="80"/>
        <v>12</v>
      </c>
      <c r="BC50" s="205">
        <f t="shared" si="81"/>
        <v>0</v>
      </c>
      <c r="BD50" s="205">
        <f t="shared" si="82"/>
        <v>0</v>
      </c>
      <c r="BE50" s="205">
        <f t="shared" si="83"/>
        <v>0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1</v>
      </c>
      <c r="BO50" s="208">
        <v>0</v>
      </c>
      <c r="BP50" s="208">
        <v>0</v>
      </c>
      <c r="BQ50" s="208">
        <v>0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50</v>
      </c>
      <c r="CB50" s="207">
        <v>3</v>
      </c>
      <c r="CC50" s="207">
        <v>0</v>
      </c>
      <c r="CD50" s="207">
        <v>0</v>
      </c>
      <c r="CE50" s="207">
        <v>0</v>
      </c>
      <c r="CF50" s="207">
        <v>0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35">
      <c r="BA51" s="205">
        <f t="shared" si="79"/>
        <v>234</v>
      </c>
      <c r="BB51" s="205">
        <f t="shared" si="80"/>
        <v>15</v>
      </c>
      <c r="BC51" s="205">
        <f t="shared" si="81"/>
        <v>1</v>
      </c>
      <c r="BD51" s="205">
        <f t="shared" si="82"/>
        <v>0</v>
      </c>
      <c r="BE51" s="205">
        <f t="shared" si="83"/>
        <v>0</v>
      </c>
      <c r="BF51" s="205">
        <f t="shared" si="84"/>
        <v>0</v>
      </c>
      <c r="BG51" s="205">
        <f t="shared" si="85"/>
        <v>0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0</v>
      </c>
      <c r="BO51" s="208">
        <v>0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40</v>
      </c>
      <c r="CB51" s="207">
        <v>2</v>
      </c>
      <c r="CC51" s="207">
        <v>0</v>
      </c>
      <c r="CD51" s="207">
        <v>0</v>
      </c>
      <c r="CE51" s="207">
        <v>0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3.5" thickBot="1" x14ac:dyDescent="0.35">
      <c r="BA52" s="205">
        <f t="shared" si="79"/>
        <v>163</v>
      </c>
      <c r="BB52" s="205">
        <f t="shared" si="80"/>
        <v>8</v>
      </c>
      <c r="BC52" s="205">
        <f t="shared" si="81"/>
        <v>0</v>
      </c>
      <c r="BD52" s="205">
        <f t="shared" si="82"/>
        <v>0</v>
      </c>
      <c r="BE52" s="205">
        <f t="shared" si="83"/>
        <v>0</v>
      </c>
      <c r="BF52" s="205">
        <f t="shared" si="84"/>
        <v>0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16</v>
      </c>
      <c r="CB52" s="207">
        <v>3</v>
      </c>
      <c r="CC52" s="207">
        <v>0</v>
      </c>
      <c r="CD52" s="207">
        <v>0</v>
      </c>
      <c r="CE52" s="207">
        <v>0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3" x14ac:dyDescent="0.3">
      <c r="BA53" s="205">
        <f t="shared" si="79"/>
        <v>73</v>
      </c>
      <c r="BB53" s="205">
        <f t="shared" si="80"/>
        <v>4</v>
      </c>
      <c r="BC53" s="205">
        <f t="shared" si="81"/>
        <v>2</v>
      </c>
      <c r="BD53" s="205">
        <f t="shared" si="82"/>
        <v>0</v>
      </c>
      <c r="BE53" s="205">
        <f t="shared" si="83"/>
        <v>0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1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7</v>
      </c>
      <c r="CB53" s="207">
        <v>0</v>
      </c>
      <c r="CC53" s="207">
        <v>0</v>
      </c>
      <c r="CD53" s="207">
        <v>0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3" x14ac:dyDescent="0.3">
      <c r="V54" s="37" t="s">
        <v>62</v>
      </c>
      <c r="W54" s="4"/>
      <c r="BA54" s="205">
        <f t="shared" si="79"/>
        <v>46</v>
      </c>
      <c r="BB54" s="205">
        <f t="shared" si="80"/>
        <v>4</v>
      </c>
      <c r="BC54" s="205">
        <f t="shared" si="81"/>
        <v>0</v>
      </c>
      <c r="BD54" s="205">
        <f t="shared" si="82"/>
        <v>0</v>
      </c>
      <c r="BE54" s="205">
        <f t="shared" si="83"/>
        <v>0</v>
      </c>
      <c r="BF54" s="205">
        <f t="shared" si="84"/>
        <v>0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7</v>
      </c>
      <c r="CB54" s="207">
        <v>2</v>
      </c>
      <c r="CC54" s="207">
        <v>0</v>
      </c>
      <c r="CD54" s="207">
        <v>0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5" thickBot="1" x14ac:dyDescent="0.35">
      <c r="V55" s="37" t="s">
        <v>63</v>
      </c>
      <c r="W55" s="4"/>
      <c r="BA55" s="205">
        <f>BN50+CA50</f>
        <v>51</v>
      </c>
      <c r="BB55" s="205">
        <f t="shared" si="80"/>
        <v>3</v>
      </c>
      <c r="BC55" s="205">
        <f t="shared" si="81"/>
        <v>0</v>
      </c>
      <c r="BD55" s="205">
        <f t="shared" si="82"/>
        <v>0</v>
      </c>
      <c r="BE55" s="205">
        <f t="shared" si="83"/>
        <v>0</v>
      </c>
      <c r="BF55" s="205">
        <f t="shared" si="84"/>
        <v>0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0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8</v>
      </c>
      <c r="CB55" s="207">
        <v>1</v>
      </c>
      <c r="CC55" s="207">
        <v>0</v>
      </c>
      <c r="CD55" s="207">
        <v>0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206">
        <f>BN51+CA51</f>
        <v>40</v>
      </c>
      <c r="BB56" s="206">
        <f t="shared" si="80"/>
        <v>2</v>
      </c>
      <c r="BC56" s="206">
        <f t="shared" si="81"/>
        <v>0</v>
      </c>
      <c r="BD56" s="206">
        <f t="shared" si="82"/>
        <v>0</v>
      </c>
      <c r="BE56" s="206">
        <f t="shared" si="83"/>
        <v>0</v>
      </c>
      <c r="BF56" s="206">
        <f t="shared" si="84"/>
        <v>0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0</v>
      </c>
      <c r="BO56" s="208">
        <v>0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6</v>
      </c>
      <c r="CB56" s="207">
        <v>1</v>
      </c>
      <c r="CC56" s="207">
        <v>0</v>
      </c>
      <c r="CD56" s="207">
        <v>0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3" x14ac:dyDescent="0.3">
      <c r="V57" s="37" t="s">
        <v>65</v>
      </c>
      <c r="W57" s="4"/>
      <c r="BA57" s="206">
        <f t="shared" ref="BA57:BA79" si="92">BN52+CA52</f>
        <v>16</v>
      </c>
      <c r="BB57" s="206">
        <f t="shared" si="80"/>
        <v>3</v>
      </c>
      <c r="BC57" s="206">
        <f t="shared" si="81"/>
        <v>0</v>
      </c>
      <c r="BD57" s="206">
        <f t="shared" si="82"/>
        <v>0</v>
      </c>
      <c r="BE57" s="206">
        <f t="shared" si="83"/>
        <v>0</v>
      </c>
      <c r="BF57" s="206">
        <f t="shared" si="84"/>
        <v>0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0</v>
      </c>
      <c r="BO57" s="208">
        <v>1</v>
      </c>
      <c r="BP57" s="208">
        <v>0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16</v>
      </c>
      <c r="CB57" s="207">
        <v>2</v>
      </c>
      <c r="CC57" s="207">
        <v>0</v>
      </c>
      <c r="CD57" s="207">
        <v>0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3" x14ac:dyDescent="0.3">
      <c r="V58" s="37" t="s">
        <v>66</v>
      </c>
      <c r="W58" s="4"/>
      <c r="BA58" s="206">
        <f t="shared" si="92"/>
        <v>8</v>
      </c>
      <c r="BB58" s="206">
        <f t="shared" si="80"/>
        <v>0</v>
      </c>
      <c r="BC58" s="206">
        <f t="shared" si="81"/>
        <v>0</v>
      </c>
      <c r="BD58" s="206">
        <f t="shared" si="82"/>
        <v>0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0</v>
      </c>
      <c r="BO58" s="208">
        <v>0</v>
      </c>
      <c r="BP58" s="208">
        <v>0</v>
      </c>
      <c r="BQ58" s="208">
        <v>0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60</v>
      </c>
      <c r="CB58" s="207">
        <v>2</v>
      </c>
      <c r="CC58" s="207">
        <v>0</v>
      </c>
      <c r="CD58" s="207">
        <v>3</v>
      </c>
      <c r="CE58" s="207">
        <v>0</v>
      </c>
      <c r="CF58" s="207">
        <v>0</v>
      </c>
      <c r="CG58" s="207">
        <v>0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3" x14ac:dyDescent="0.3">
      <c r="V59" s="37" t="s">
        <v>67</v>
      </c>
      <c r="W59" s="4"/>
      <c r="BA59" s="206">
        <f t="shared" si="92"/>
        <v>7</v>
      </c>
      <c r="BB59" s="206">
        <f t="shared" si="80"/>
        <v>2</v>
      </c>
      <c r="BC59" s="206">
        <f t="shared" si="81"/>
        <v>0</v>
      </c>
      <c r="BD59" s="206">
        <f t="shared" si="82"/>
        <v>0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4</v>
      </c>
      <c r="BO59" s="208">
        <v>0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121</v>
      </c>
      <c r="CB59" s="207">
        <v>4</v>
      </c>
      <c r="CC59" s="207">
        <v>0</v>
      </c>
      <c r="CD59" s="207">
        <v>0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3" x14ac:dyDescent="0.3">
      <c r="V60" s="37" t="s">
        <v>68</v>
      </c>
      <c r="W60" s="4"/>
      <c r="BA60" s="206">
        <f t="shared" si="92"/>
        <v>8</v>
      </c>
      <c r="BB60" s="206">
        <f t="shared" si="80"/>
        <v>1</v>
      </c>
      <c r="BC60" s="206">
        <f t="shared" si="81"/>
        <v>0</v>
      </c>
      <c r="BD60" s="206">
        <f t="shared" si="82"/>
        <v>0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2</v>
      </c>
      <c r="BO60" s="208">
        <v>0</v>
      </c>
      <c r="BP60" s="208">
        <v>0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88</v>
      </c>
      <c r="CB60" s="207">
        <v>9</v>
      </c>
      <c r="CC60" s="207">
        <v>1</v>
      </c>
      <c r="CD60" s="207">
        <v>0</v>
      </c>
      <c r="CE60" s="207">
        <v>3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3" x14ac:dyDescent="0.3">
      <c r="V61" s="37" t="s">
        <v>69</v>
      </c>
      <c r="W61" s="4"/>
      <c r="BA61" s="206">
        <f t="shared" si="92"/>
        <v>6</v>
      </c>
      <c r="BB61" s="206">
        <f t="shared" si="80"/>
        <v>1</v>
      </c>
      <c r="BC61" s="206">
        <f t="shared" si="81"/>
        <v>0</v>
      </c>
      <c r="BD61" s="206">
        <f t="shared" si="82"/>
        <v>0</v>
      </c>
      <c r="BE61" s="206">
        <f t="shared" si="83"/>
        <v>0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5</v>
      </c>
      <c r="BO61" s="208">
        <v>0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109</v>
      </c>
      <c r="CB61" s="207">
        <v>4</v>
      </c>
      <c r="CC61" s="207">
        <v>0</v>
      </c>
      <c r="CD61" s="207">
        <v>0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3" x14ac:dyDescent="0.3">
      <c r="V62" s="37" t="s">
        <v>70</v>
      </c>
      <c r="W62" s="4"/>
      <c r="BA62" s="206">
        <f t="shared" si="92"/>
        <v>16</v>
      </c>
      <c r="BB62" s="206">
        <f t="shared" si="80"/>
        <v>3</v>
      </c>
      <c r="BC62" s="206">
        <f t="shared" si="81"/>
        <v>0</v>
      </c>
      <c r="BD62" s="206">
        <f t="shared" si="82"/>
        <v>0</v>
      </c>
      <c r="BE62" s="206">
        <f t="shared" si="83"/>
        <v>0</v>
      </c>
      <c r="BF62" s="206">
        <f t="shared" si="84"/>
        <v>0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5</v>
      </c>
      <c r="BO62" s="208">
        <v>0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103</v>
      </c>
      <c r="CB62" s="207">
        <v>10</v>
      </c>
      <c r="CC62" s="207">
        <v>1</v>
      </c>
      <c r="CD62" s="207">
        <v>0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3" x14ac:dyDescent="0.3">
      <c r="A63" s="38">
        <f>(H32+J32+L32+N32+P32+R32)/T32</f>
        <v>7.5585789871504159E-4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60</v>
      </c>
      <c r="BB63" s="206">
        <f t="shared" si="80"/>
        <v>2</v>
      </c>
      <c r="BC63" s="206">
        <f t="shared" si="81"/>
        <v>0</v>
      </c>
      <c r="BD63" s="206">
        <f t="shared" si="82"/>
        <v>3</v>
      </c>
      <c r="BE63" s="206">
        <f t="shared" si="83"/>
        <v>0</v>
      </c>
      <c r="BF63" s="206">
        <f t="shared" si="84"/>
        <v>0</v>
      </c>
      <c r="BG63" s="206">
        <f t="shared" si="85"/>
        <v>0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3</v>
      </c>
      <c r="BO63" s="208">
        <v>0</v>
      </c>
      <c r="BP63" s="208">
        <v>0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126</v>
      </c>
      <c r="CB63" s="207">
        <v>12</v>
      </c>
      <c r="CC63" s="207">
        <v>0</v>
      </c>
      <c r="CD63" s="207">
        <v>0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125</v>
      </c>
      <c r="BB64" s="206">
        <f t="shared" si="80"/>
        <v>4</v>
      </c>
      <c r="BC64" s="206">
        <f t="shared" si="81"/>
        <v>0</v>
      </c>
      <c r="BD64" s="206">
        <f t="shared" si="82"/>
        <v>0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1</v>
      </c>
      <c r="BO64" s="208">
        <v>0</v>
      </c>
      <c r="BP64" s="208">
        <v>0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100</v>
      </c>
      <c r="CB64" s="207">
        <v>9</v>
      </c>
      <c r="CC64" s="207">
        <v>0</v>
      </c>
      <c r="CD64" s="207">
        <v>0</v>
      </c>
      <c r="CE64" s="207">
        <v>0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90</v>
      </c>
      <c r="BB65" s="206">
        <f t="shared" si="80"/>
        <v>9</v>
      </c>
      <c r="BC65" s="206">
        <f t="shared" si="81"/>
        <v>1</v>
      </c>
      <c r="BD65" s="206">
        <f t="shared" si="82"/>
        <v>0</v>
      </c>
      <c r="BE65" s="206">
        <f t="shared" si="83"/>
        <v>3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2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136</v>
      </c>
      <c r="CB65" s="207">
        <v>12</v>
      </c>
      <c r="CC65" s="207">
        <v>0</v>
      </c>
      <c r="CD65" s="207">
        <v>0</v>
      </c>
      <c r="CE65" s="207">
        <v>0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" thickBot="1" x14ac:dyDescent="0.4">
      <c r="A66" s="355" t="str">
        <f>A1</f>
        <v>Comptages vitesse TV/PL à Vincennes</v>
      </c>
      <c r="B66" s="356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7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114</v>
      </c>
      <c r="BB66" s="206">
        <f t="shared" si="80"/>
        <v>4</v>
      </c>
      <c r="BC66" s="206">
        <f t="shared" si="81"/>
        <v>0</v>
      </c>
      <c r="BD66" s="206">
        <f t="shared" si="82"/>
        <v>0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1</v>
      </c>
      <c r="BO66" s="208">
        <v>0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132</v>
      </c>
      <c r="CB66" s="207">
        <v>11</v>
      </c>
      <c r="CC66" s="207">
        <v>1</v>
      </c>
      <c r="CD66" s="207">
        <v>0</v>
      </c>
      <c r="CE66" s="207">
        <v>0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108</v>
      </c>
      <c r="BB67" s="206">
        <f t="shared" si="80"/>
        <v>10</v>
      </c>
      <c r="BC67" s="206">
        <f t="shared" si="81"/>
        <v>1</v>
      </c>
      <c r="BD67" s="206">
        <f t="shared" si="82"/>
        <v>0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3</v>
      </c>
      <c r="BO67" s="208">
        <v>0</v>
      </c>
      <c r="BP67" s="208">
        <v>0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182</v>
      </c>
      <c r="CB67" s="207">
        <v>11</v>
      </c>
      <c r="CC67" s="207">
        <v>2</v>
      </c>
      <c r="CD67" s="207">
        <v>0</v>
      </c>
      <c r="CE67" s="207">
        <v>0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Crébillon</v>
      </c>
      <c r="K68" s="4"/>
      <c r="L68" s="11"/>
      <c r="M68" s="4"/>
      <c r="N68" s="4"/>
      <c r="O68" s="4" t="str">
        <f>O3</f>
        <v>Et</v>
      </c>
      <c r="P68" s="61" t="str">
        <f>P3</f>
        <v>Rue Leroyer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129</v>
      </c>
      <c r="BB68" s="206">
        <f t="shared" si="80"/>
        <v>12</v>
      </c>
      <c r="BC68" s="206">
        <f t="shared" si="81"/>
        <v>0</v>
      </c>
      <c r="BD68" s="206">
        <f t="shared" si="82"/>
        <v>0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5</v>
      </c>
      <c r="BO68" s="208">
        <v>0</v>
      </c>
      <c r="BP68" s="208">
        <v>0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330</v>
      </c>
      <c r="CB68" s="207">
        <v>10</v>
      </c>
      <c r="CC68" s="207">
        <v>0</v>
      </c>
      <c r="CD68" s="207">
        <v>0</v>
      </c>
      <c r="CE68" s="207">
        <v>0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101</v>
      </c>
      <c r="BB69" s="206">
        <f t="shared" si="80"/>
        <v>9</v>
      </c>
      <c r="BC69" s="206">
        <f t="shared" si="81"/>
        <v>0</v>
      </c>
      <c r="BD69" s="206">
        <f t="shared" si="82"/>
        <v>0</v>
      </c>
      <c r="BE69" s="206">
        <f t="shared" si="83"/>
        <v>0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11</v>
      </c>
      <c r="BO69" s="208">
        <v>0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329</v>
      </c>
      <c r="CB69" s="207">
        <v>4</v>
      </c>
      <c r="CC69" s="207">
        <v>2</v>
      </c>
      <c r="CD69" s="207">
        <v>0</v>
      </c>
      <c r="CE69" s="207">
        <v>4</v>
      </c>
      <c r="CF69" s="207">
        <v>0</v>
      </c>
      <c r="CG69" s="207">
        <v>0</v>
      </c>
      <c r="CH69" s="207">
        <v>0</v>
      </c>
      <c r="CI69" s="207">
        <v>0</v>
      </c>
      <c r="CJ69" s="207">
        <v>2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138</v>
      </c>
      <c r="BB70" s="206">
        <f t="shared" si="80"/>
        <v>12</v>
      </c>
      <c r="BC70" s="206">
        <f t="shared" si="81"/>
        <v>0</v>
      </c>
      <c r="BD70" s="206">
        <f t="shared" si="82"/>
        <v>0</v>
      </c>
      <c r="BE70" s="206">
        <f t="shared" si="83"/>
        <v>0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7</v>
      </c>
      <c r="BO70" s="208">
        <v>0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259</v>
      </c>
      <c r="CB70" s="207">
        <v>9</v>
      </c>
      <c r="CC70" s="207">
        <v>1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133</v>
      </c>
      <c r="BB71" s="206">
        <f t="shared" si="80"/>
        <v>11</v>
      </c>
      <c r="BC71" s="206">
        <f t="shared" si="81"/>
        <v>1</v>
      </c>
      <c r="BD71" s="206">
        <f t="shared" si="82"/>
        <v>0</v>
      </c>
      <c r="BE71" s="206">
        <f t="shared" si="83"/>
        <v>0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6</v>
      </c>
      <c r="BO71" s="208">
        <v>0</v>
      </c>
      <c r="BP71" s="208">
        <v>0</v>
      </c>
      <c r="BQ71" s="208">
        <v>0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158</v>
      </c>
      <c r="CB71" s="207">
        <v>7</v>
      </c>
      <c r="CC71" s="207">
        <v>0</v>
      </c>
      <c r="CD71" s="207">
        <v>0</v>
      </c>
      <c r="CE71" s="207">
        <v>0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185</v>
      </c>
      <c r="BB72" s="206">
        <f t="shared" si="80"/>
        <v>11</v>
      </c>
      <c r="BC72" s="206">
        <f t="shared" si="81"/>
        <v>2</v>
      </c>
      <c r="BD72" s="206">
        <f t="shared" si="82"/>
        <v>0</v>
      </c>
      <c r="BE72" s="206">
        <f t="shared" si="83"/>
        <v>0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2</v>
      </c>
      <c r="BO72" s="208">
        <v>0</v>
      </c>
      <c r="BP72" s="208">
        <v>0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83</v>
      </c>
      <c r="CB72" s="207">
        <v>5</v>
      </c>
      <c r="CC72" s="207">
        <v>0</v>
      </c>
      <c r="CD72" s="207">
        <v>0</v>
      </c>
      <c r="CE72" s="207">
        <v>0</v>
      </c>
      <c r="CF72" s="207">
        <v>0</v>
      </c>
      <c r="CG72" s="207">
        <v>0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212">
        <f t="shared" ref="B73:B93" si="93">X77</f>
        <v>18</v>
      </c>
      <c r="C73" s="218">
        <f>AL77</f>
        <v>0</v>
      </c>
      <c r="D73" s="212">
        <f t="shared" ref="D73:D93" si="94">Y77</f>
        <v>6</v>
      </c>
      <c r="E73" s="218">
        <f t="shared" ref="E73:E93" si="95">AM77</f>
        <v>0</v>
      </c>
      <c r="F73" s="212">
        <f t="shared" ref="F73:F93" si="96">Z77</f>
        <v>0</v>
      </c>
      <c r="G73" s="218">
        <f t="shared" ref="G73:G93" si="97">AN77</f>
        <v>0</v>
      </c>
      <c r="H73" s="212">
        <f t="shared" ref="H73:H93" si="98">AA77</f>
        <v>0</v>
      </c>
      <c r="I73" s="218">
        <f t="shared" ref="I73:I93" si="99">AO77</f>
        <v>0</v>
      </c>
      <c r="J73" s="212">
        <f t="shared" ref="J73:J93" si="100">AB77</f>
        <v>0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24</v>
      </c>
      <c r="U73" s="218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335</v>
      </c>
      <c r="BB73" s="206">
        <f t="shared" si="80"/>
        <v>10</v>
      </c>
      <c r="BC73" s="206">
        <f t="shared" si="81"/>
        <v>0</v>
      </c>
      <c r="BD73" s="206">
        <f t="shared" si="82"/>
        <v>0</v>
      </c>
      <c r="BE73" s="206">
        <f t="shared" si="83"/>
        <v>0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2</v>
      </c>
      <c r="BO73" s="208">
        <v>0</v>
      </c>
      <c r="BP73" s="208">
        <v>0</v>
      </c>
      <c r="BQ73" s="208">
        <v>0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54</v>
      </c>
      <c r="CB73" s="207">
        <v>3</v>
      </c>
      <c r="CC73" s="207">
        <v>1</v>
      </c>
      <c r="CD73" s="207">
        <v>0</v>
      </c>
      <c r="CE73" s="207">
        <v>0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212">
        <f t="shared" si="93"/>
        <v>5</v>
      </c>
      <c r="C74" s="218">
        <f t="shared" ref="C74:C93" si="111">AL78</f>
        <v>0</v>
      </c>
      <c r="D74" s="212">
        <f t="shared" si="94"/>
        <v>8</v>
      </c>
      <c r="E74" s="218">
        <f t="shared" si="95"/>
        <v>0</v>
      </c>
      <c r="F74" s="212">
        <f t="shared" si="96"/>
        <v>0</v>
      </c>
      <c r="G74" s="218">
        <f t="shared" si="97"/>
        <v>0</v>
      </c>
      <c r="H74" s="212">
        <f t="shared" si="98"/>
        <v>0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13</v>
      </c>
      <c r="U74" s="218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340</v>
      </c>
      <c r="BB74" s="206">
        <f t="shared" si="80"/>
        <v>4</v>
      </c>
      <c r="BC74" s="206">
        <f t="shared" si="81"/>
        <v>2</v>
      </c>
      <c r="BD74" s="206">
        <f t="shared" si="82"/>
        <v>0</v>
      </c>
      <c r="BE74" s="206">
        <f t="shared" si="83"/>
        <v>4</v>
      </c>
      <c r="BF74" s="206">
        <f t="shared" si="84"/>
        <v>0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2</v>
      </c>
      <c r="BK74" s="206">
        <f t="shared" si="91"/>
        <v>0</v>
      </c>
      <c r="BL74" s="206">
        <f t="shared" si="90"/>
        <v>0</v>
      </c>
      <c r="BM74" s="71"/>
      <c r="BN74" s="208">
        <v>0</v>
      </c>
      <c r="BO74" s="208">
        <v>0</v>
      </c>
      <c r="BP74" s="208">
        <v>0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62</v>
      </c>
      <c r="CB74" s="207">
        <v>6</v>
      </c>
      <c r="CC74" s="207">
        <v>0</v>
      </c>
      <c r="CD74" s="207">
        <v>0</v>
      </c>
      <c r="CE74" s="207">
        <v>0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212">
        <f t="shared" si="93"/>
        <v>8</v>
      </c>
      <c r="C75" s="218">
        <f t="shared" si="111"/>
        <v>0</v>
      </c>
      <c r="D75" s="212">
        <f t="shared" si="94"/>
        <v>2</v>
      </c>
      <c r="E75" s="218">
        <f t="shared" si="95"/>
        <v>0</v>
      </c>
      <c r="F75" s="212">
        <f t="shared" si="96"/>
        <v>0</v>
      </c>
      <c r="G75" s="218">
        <f t="shared" si="97"/>
        <v>0</v>
      </c>
      <c r="H75" s="212">
        <f t="shared" si="98"/>
        <v>0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0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10</v>
      </c>
      <c r="U75" s="218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266</v>
      </c>
      <c r="BB75" s="206">
        <f t="shared" si="80"/>
        <v>9</v>
      </c>
      <c r="BC75" s="206">
        <f t="shared" si="81"/>
        <v>1</v>
      </c>
      <c r="BD75" s="206">
        <f t="shared" si="82"/>
        <v>0</v>
      </c>
      <c r="BE75" s="206">
        <f t="shared" si="83"/>
        <v>0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0</v>
      </c>
      <c r="BO75" s="208">
        <v>0</v>
      </c>
      <c r="BP75" s="208">
        <v>0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25</v>
      </c>
      <c r="CB75" s="207">
        <v>4</v>
      </c>
      <c r="CC75" s="207">
        <v>1</v>
      </c>
      <c r="CD75" s="207">
        <v>0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212">
        <f t="shared" si="93"/>
        <v>6</v>
      </c>
      <c r="C76" s="218">
        <f t="shared" si="111"/>
        <v>0</v>
      </c>
      <c r="D76" s="212">
        <f t="shared" si="94"/>
        <v>1</v>
      </c>
      <c r="E76" s="218">
        <f t="shared" si="95"/>
        <v>1</v>
      </c>
      <c r="F76" s="212">
        <f t="shared" si="96"/>
        <v>0</v>
      </c>
      <c r="G76" s="218">
        <f t="shared" si="97"/>
        <v>0</v>
      </c>
      <c r="H76" s="212">
        <f t="shared" si="98"/>
        <v>0</v>
      </c>
      <c r="I76" s="218">
        <f t="shared" si="99"/>
        <v>0</v>
      </c>
      <c r="J76" s="212">
        <f t="shared" si="100"/>
        <v>0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7</v>
      </c>
      <c r="U76" s="218">
        <f t="shared" si="112"/>
        <v>1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164</v>
      </c>
      <c r="BB76" s="206">
        <f t="shared" si="80"/>
        <v>7</v>
      </c>
      <c r="BC76" s="206">
        <f t="shared" si="81"/>
        <v>0</v>
      </c>
      <c r="BD76" s="206">
        <f t="shared" si="82"/>
        <v>0</v>
      </c>
      <c r="BE76" s="206">
        <f t="shared" si="83"/>
        <v>0</v>
      </c>
      <c r="BF76" s="206">
        <f t="shared" si="84"/>
        <v>0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1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20</v>
      </c>
      <c r="CB76" s="207">
        <v>4</v>
      </c>
      <c r="CC76" s="207">
        <v>0</v>
      </c>
      <c r="CD76" s="207">
        <v>0</v>
      </c>
      <c r="CE76" s="207">
        <v>0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212">
        <f t="shared" si="93"/>
        <v>4</v>
      </c>
      <c r="C77" s="218">
        <f t="shared" si="111"/>
        <v>0</v>
      </c>
      <c r="D77" s="212">
        <f t="shared" si="94"/>
        <v>1</v>
      </c>
      <c r="E77" s="218">
        <f t="shared" si="95"/>
        <v>0</v>
      </c>
      <c r="F77" s="212">
        <f t="shared" si="96"/>
        <v>0</v>
      </c>
      <c r="G77" s="218">
        <f t="shared" si="97"/>
        <v>0</v>
      </c>
      <c r="H77" s="212">
        <f t="shared" si="98"/>
        <v>0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5</v>
      </c>
      <c r="U77" s="218">
        <f t="shared" si="112"/>
        <v>0</v>
      </c>
      <c r="V77" s="26"/>
      <c r="W77" s="4"/>
      <c r="X77">
        <f>BA31</f>
        <v>18</v>
      </c>
      <c r="Y77">
        <f t="shared" ref="Y77:AI77" si="113">BB31</f>
        <v>6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85</v>
      </c>
      <c r="BB77" s="206">
        <f t="shared" si="80"/>
        <v>5</v>
      </c>
      <c r="BC77" s="206">
        <f t="shared" si="81"/>
        <v>0</v>
      </c>
      <c r="BD77" s="206">
        <f t="shared" si="82"/>
        <v>0</v>
      </c>
      <c r="BE77" s="206">
        <f t="shared" si="83"/>
        <v>0</v>
      </c>
      <c r="BF77" s="206">
        <f t="shared" si="84"/>
        <v>0</v>
      </c>
      <c r="BG77" s="206">
        <f t="shared" si="85"/>
        <v>0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0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4</v>
      </c>
      <c r="CB77" s="207">
        <v>5</v>
      </c>
      <c r="CC77" s="207">
        <v>0</v>
      </c>
      <c r="CD77" s="207">
        <v>0</v>
      </c>
      <c r="CE77" s="207">
        <v>0</v>
      </c>
      <c r="CF77" s="207">
        <v>0</v>
      </c>
      <c r="CG77" s="207">
        <v>0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212">
        <f t="shared" si="93"/>
        <v>4</v>
      </c>
      <c r="C78" s="218">
        <f t="shared" si="111"/>
        <v>0</v>
      </c>
      <c r="D78" s="212">
        <f t="shared" si="94"/>
        <v>0</v>
      </c>
      <c r="E78" s="218">
        <f t="shared" si="95"/>
        <v>0</v>
      </c>
      <c r="F78" s="212">
        <f t="shared" si="96"/>
        <v>0</v>
      </c>
      <c r="G78" s="218">
        <f t="shared" si="97"/>
        <v>0</v>
      </c>
      <c r="H78" s="212">
        <f t="shared" si="98"/>
        <v>0</v>
      </c>
      <c r="I78" s="218">
        <f t="shared" si="99"/>
        <v>0</v>
      </c>
      <c r="J78" s="212">
        <f t="shared" si="100"/>
        <v>0</v>
      </c>
      <c r="K78" s="218">
        <f t="shared" si="101"/>
        <v>0</v>
      </c>
      <c r="L78" s="212">
        <f t="shared" si="102"/>
        <v>0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4</v>
      </c>
      <c r="U78" s="218">
        <f t="shared" si="112"/>
        <v>0</v>
      </c>
      <c r="V78" s="26"/>
      <c r="W78" s="4"/>
      <c r="X78">
        <f>BA32</f>
        <v>5</v>
      </c>
      <c r="Y78">
        <f t="shared" ref="Y78:AI78" si="115">BB32</f>
        <v>8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56</v>
      </c>
      <c r="BB78" s="206">
        <f t="shared" si="80"/>
        <v>3</v>
      </c>
      <c r="BC78" s="206">
        <f t="shared" si="81"/>
        <v>1</v>
      </c>
      <c r="BD78" s="206">
        <f t="shared" si="82"/>
        <v>0</v>
      </c>
      <c r="BE78" s="206">
        <f t="shared" si="83"/>
        <v>0</v>
      </c>
      <c r="BF78" s="206">
        <f t="shared" si="84"/>
        <v>0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0</v>
      </c>
      <c r="BP78" s="208">
        <v>0</v>
      </c>
      <c r="BQ78" s="208">
        <v>0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5</v>
      </c>
      <c r="CB78" s="207">
        <v>2</v>
      </c>
      <c r="CC78" s="207">
        <v>1</v>
      </c>
      <c r="CD78" s="207">
        <v>0</v>
      </c>
      <c r="CE78" s="207">
        <v>0</v>
      </c>
      <c r="CF78" s="207">
        <v>0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212">
        <f t="shared" si="93"/>
        <v>18</v>
      </c>
      <c r="C79" s="218">
        <f t="shared" si="111"/>
        <v>0</v>
      </c>
      <c r="D79" s="212">
        <f t="shared" si="94"/>
        <v>0</v>
      </c>
      <c r="E79" s="218">
        <f t="shared" si="95"/>
        <v>0</v>
      </c>
      <c r="F79" s="212">
        <f t="shared" si="96"/>
        <v>0</v>
      </c>
      <c r="G79" s="218">
        <f t="shared" si="97"/>
        <v>0</v>
      </c>
      <c r="H79" s="212">
        <f t="shared" si="98"/>
        <v>0</v>
      </c>
      <c r="I79" s="218">
        <f t="shared" si="99"/>
        <v>0</v>
      </c>
      <c r="J79" s="212">
        <f t="shared" si="100"/>
        <v>0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18</v>
      </c>
      <c r="U79" s="218">
        <f t="shared" si="112"/>
        <v>0</v>
      </c>
      <c r="V79" s="26"/>
      <c r="W79" s="4"/>
      <c r="X79">
        <f t="shared" ref="X79:X97" si="128">BA34</f>
        <v>8</v>
      </c>
      <c r="Y79">
        <f t="shared" ref="Y79:Y97" si="129">BB34</f>
        <v>2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62</v>
      </c>
      <c r="BB79" s="206">
        <f t="shared" si="80"/>
        <v>6</v>
      </c>
      <c r="BC79" s="206">
        <f t="shared" si="81"/>
        <v>0</v>
      </c>
      <c r="BD79" s="206">
        <f t="shared" si="82"/>
        <v>0</v>
      </c>
      <c r="BE79" s="206">
        <f t="shared" si="83"/>
        <v>0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0</v>
      </c>
      <c r="BP79" s="208">
        <v>0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9</v>
      </c>
      <c r="CB79" s="207">
        <v>5</v>
      </c>
      <c r="CC79" s="207">
        <v>0</v>
      </c>
      <c r="CD79" s="207">
        <v>0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212">
        <f t="shared" si="93"/>
        <v>89</v>
      </c>
      <c r="C80" s="218">
        <f t="shared" si="111"/>
        <v>0</v>
      </c>
      <c r="D80" s="212">
        <f t="shared" si="94"/>
        <v>4</v>
      </c>
      <c r="E80" s="218">
        <f t="shared" si="95"/>
        <v>0</v>
      </c>
      <c r="F80" s="212">
        <f t="shared" si="96"/>
        <v>0</v>
      </c>
      <c r="G80" s="218">
        <f t="shared" si="97"/>
        <v>0</v>
      </c>
      <c r="H80" s="212">
        <f t="shared" si="98"/>
        <v>0</v>
      </c>
      <c r="I80" s="218">
        <f t="shared" si="99"/>
        <v>0</v>
      </c>
      <c r="J80" s="212">
        <f t="shared" si="100"/>
        <v>0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93</v>
      </c>
      <c r="U80" s="218">
        <f t="shared" si="112"/>
        <v>0</v>
      </c>
      <c r="V80" s="26"/>
      <c r="W80" s="4"/>
      <c r="X80">
        <f t="shared" si="128"/>
        <v>6</v>
      </c>
      <c r="Y80">
        <f t="shared" si="129"/>
        <v>1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1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25</v>
      </c>
      <c r="BB80" s="207">
        <f t="shared" si="80"/>
        <v>4</v>
      </c>
      <c r="BC80" s="207">
        <f t="shared" si="81"/>
        <v>1</v>
      </c>
      <c r="BD80" s="207">
        <f t="shared" si="82"/>
        <v>0</v>
      </c>
      <c r="BE80" s="207">
        <f t="shared" si="83"/>
        <v>0</v>
      </c>
      <c r="BF80" s="207">
        <f t="shared" si="84"/>
        <v>0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0</v>
      </c>
      <c r="BO80" s="208">
        <v>0</v>
      </c>
      <c r="BP80" s="208">
        <v>0</v>
      </c>
      <c r="BQ80" s="208">
        <v>0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8</v>
      </c>
      <c r="CB80" s="207">
        <v>3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212">
        <f t="shared" si="93"/>
        <v>95</v>
      </c>
      <c r="C81" s="218">
        <f t="shared" si="111"/>
        <v>4</v>
      </c>
      <c r="D81" s="212">
        <f t="shared" si="94"/>
        <v>7</v>
      </c>
      <c r="E81" s="218">
        <f t="shared" si="95"/>
        <v>0</v>
      </c>
      <c r="F81" s="212">
        <f t="shared" si="96"/>
        <v>0</v>
      </c>
      <c r="G81" s="218">
        <f t="shared" si="97"/>
        <v>0</v>
      </c>
      <c r="H81" s="212">
        <f t="shared" si="98"/>
        <v>0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102</v>
      </c>
      <c r="U81" s="218">
        <f t="shared" si="112"/>
        <v>4</v>
      </c>
      <c r="V81" s="26"/>
      <c r="W81" s="4"/>
      <c r="X81">
        <f t="shared" si="128"/>
        <v>4</v>
      </c>
      <c r="Y81">
        <f t="shared" si="129"/>
        <v>1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21</v>
      </c>
      <c r="BB81" s="207">
        <f t="shared" si="80"/>
        <v>4</v>
      </c>
      <c r="BC81" s="207">
        <f t="shared" si="81"/>
        <v>0</v>
      </c>
      <c r="BD81" s="207">
        <f t="shared" si="82"/>
        <v>0</v>
      </c>
      <c r="BE81" s="207">
        <f t="shared" si="83"/>
        <v>0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0</v>
      </c>
      <c r="BO81" s="208">
        <v>0</v>
      </c>
      <c r="BP81" s="208">
        <v>0</v>
      </c>
      <c r="BQ81" s="208">
        <v>0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19</v>
      </c>
      <c r="CB81" s="207">
        <v>2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212">
        <f t="shared" si="93"/>
        <v>114</v>
      </c>
      <c r="C82" s="218">
        <f t="shared" si="111"/>
        <v>3</v>
      </c>
      <c r="D82" s="212">
        <f t="shared" si="94"/>
        <v>5</v>
      </c>
      <c r="E82" s="218">
        <f t="shared" si="95"/>
        <v>1</v>
      </c>
      <c r="F82" s="212">
        <f t="shared" si="96"/>
        <v>0</v>
      </c>
      <c r="G82" s="218">
        <f t="shared" si="97"/>
        <v>0</v>
      </c>
      <c r="H82" s="212">
        <f t="shared" si="98"/>
        <v>0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119</v>
      </c>
      <c r="U82" s="218">
        <f t="shared" si="112"/>
        <v>4</v>
      </c>
      <c r="V82" s="26"/>
      <c r="W82" s="4"/>
      <c r="X82">
        <f t="shared" si="128"/>
        <v>4</v>
      </c>
      <c r="Y82">
        <f t="shared" si="129"/>
        <v>0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4</v>
      </c>
      <c r="BB82" s="207">
        <f t="shared" si="80"/>
        <v>5</v>
      </c>
      <c r="BC82" s="207">
        <f t="shared" si="81"/>
        <v>0</v>
      </c>
      <c r="BD82" s="207">
        <f t="shared" si="82"/>
        <v>0</v>
      </c>
      <c r="BE82" s="207">
        <f t="shared" si="83"/>
        <v>0</v>
      </c>
      <c r="BF82" s="207">
        <f t="shared" si="84"/>
        <v>0</v>
      </c>
      <c r="BG82" s="207">
        <f t="shared" si="85"/>
        <v>0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0</v>
      </c>
      <c r="BO82" s="208">
        <v>0</v>
      </c>
      <c r="BP82" s="208">
        <v>0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74</v>
      </c>
      <c r="CB82" s="207">
        <v>4</v>
      </c>
      <c r="CC82" s="207">
        <v>0</v>
      </c>
      <c r="CD82" s="207">
        <v>0</v>
      </c>
      <c r="CE82" s="207">
        <v>0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212">
        <f t="shared" si="93"/>
        <v>111</v>
      </c>
      <c r="C83" s="218">
        <f t="shared" si="111"/>
        <v>5</v>
      </c>
      <c r="D83" s="212">
        <f t="shared" si="94"/>
        <v>10</v>
      </c>
      <c r="E83" s="218">
        <f t="shared" si="95"/>
        <v>1</v>
      </c>
      <c r="F83" s="212">
        <f t="shared" si="96"/>
        <v>5</v>
      </c>
      <c r="G83" s="218">
        <f t="shared" si="97"/>
        <v>0</v>
      </c>
      <c r="H83" s="212">
        <f t="shared" si="98"/>
        <v>0</v>
      </c>
      <c r="I83" s="218">
        <f t="shared" si="99"/>
        <v>0</v>
      </c>
      <c r="J83" s="212">
        <f t="shared" si="100"/>
        <v>0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126</v>
      </c>
      <c r="U83" s="218">
        <f t="shared" si="112"/>
        <v>6</v>
      </c>
      <c r="V83" s="26"/>
      <c r="W83" s="4"/>
      <c r="X83">
        <f t="shared" si="128"/>
        <v>18</v>
      </c>
      <c r="Y83">
        <f t="shared" si="129"/>
        <v>0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5</v>
      </c>
      <c r="BB83" s="207">
        <f t="shared" si="80"/>
        <v>2</v>
      </c>
      <c r="BC83" s="207">
        <f t="shared" si="81"/>
        <v>1</v>
      </c>
      <c r="BD83" s="207">
        <f t="shared" si="82"/>
        <v>0</v>
      </c>
      <c r="BE83" s="207">
        <f t="shared" si="83"/>
        <v>0</v>
      </c>
      <c r="BF83" s="207">
        <f t="shared" si="84"/>
        <v>0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2</v>
      </c>
      <c r="BO83" s="208">
        <v>0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143</v>
      </c>
      <c r="CB83" s="207">
        <v>5</v>
      </c>
      <c r="CC83" s="207">
        <v>0</v>
      </c>
      <c r="CD83" s="207">
        <v>0</v>
      </c>
      <c r="CE83" s="207">
        <v>0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212">
        <f t="shared" si="93"/>
        <v>138</v>
      </c>
      <c r="C84" s="218">
        <f t="shared" si="111"/>
        <v>6</v>
      </c>
      <c r="D84" s="212">
        <f t="shared" si="94"/>
        <v>6</v>
      </c>
      <c r="E84" s="218">
        <f t="shared" si="95"/>
        <v>1</v>
      </c>
      <c r="F84" s="212">
        <f t="shared" si="96"/>
        <v>0</v>
      </c>
      <c r="G84" s="218">
        <f t="shared" si="97"/>
        <v>0</v>
      </c>
      <c r="H84" s="212">
        <f t="shared" si="98"/>
        <v>0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144</v>
      </c>
      <c r="U84" s="218">
        <f t="shared" si="112"/>
        <v>7</v>
      </c>
      <c r="V84" s="26"/>
      <c r="W84" s="4"/>
      <c r="X84">
        <f t="shared" si="128"/>
        <v>89</v>
      </c>
      <c r="Y84">
        <f t="shared" si="129"/>
        <v>4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0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9</v>
      </c>
      <c r="BB84" s="207">
        <f t="shared" si="80"/>
        <v>5</v>
      </c>
      <c r="BC84" s="207">
        <f t="shared" si="81"/>
        <v>0</v>
      </c>
      <c r="BD84" s="207">
        <f t="shared" si="82"/>
        <v>0</v>
      </c>
      <c r="BE84" s="207">
        <f t="shared" si="83"/>
        <v>0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8</v>
      </c>
      <c r="BO84" s="208">
        <v>0</v>
      </c>
      <c r="BP84" s="208">
        <v>0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99</v>
      </c>
      <c r="CB84" s="207">
        <v>6</v>
      </c>
      <c r="CC84" s="207">
        <v>0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212">
        <f t="shared" si="93"/>
        <v>95</v>
      </c>
      <c r="C85" s="218">
        <f t="shared" si="111"/>
        <v>2</v>
      </c>
      <c r="D85" s="212">
        <f t="shared" si="94"/>
        <v>14</v>
      </c>
      <c r="E85" s="218">
        <f t="shared" si="95"/>
        <v>0</v>
      </c>
      <c r="F85" s="212">
        <f t="shared" si="96"/>
        <v>1</v>
      </c>
      <c r="G85" s="218">
        <f t="shared" si="97"/>
        <v>1</v>
      </c>
      <c r="H85" s="212">
        <f t="shared" si="98"/>
        <v>0</v>
      </c>
      <c r="I85" s="218">
        <f t="shared" si="99"/>
        <v>0</v>
      </c>
      <c r="J85" s="212">
        <f t="shared" si="100"/>
        <v>0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110</v>
      </c>
      <c r="U85" s="218">
        <f>SUM(C85,E85,G85,I85,K85,M85,O85,Q85,S85)</f>
        <v>3</v>
      </c>
      <c r="V85" s="26"/>
      <c r="W85" s="4"/>
      <c r="X85">
        <f t="shared" si="128"/>
        <v>95</v>
      </c>
      <c r="Y85">
        <f t="shared" si="129"/>
        <v>7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4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8</v>
      </c>
      <c r="BB85" s="207">
        <f t="shared" si="80"/>
        <v>3</v>
      </c>
      <c r="BC85" s="207">
        <f t="shared" si="81"/>
        <v>0</v>
      </c>
      <c r="BD85" s="207">
        <f t="shared" si="82"/>
        <v>0</v>
      </c>
      <c r="BE85" s="207">
        <f t="shared" si="83"/>
        <v>0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2</v>
      </c>
      <c r="BO85" s="208">
        <v>0</v>
      </c>
      <c r="BP85" s="208">
        <v>0</v>
      </c>
      <c r="BQ85" s="208">
        <v>0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98</v>
      </c>
      <c r="CB85" s="207">
        <v>5</v>
      </c>
      <c r="CC85" s="207">
        <v>0</v>
      </c>
      <c r="CD85" s="207">
        <v>0</v>
      </c>
      <c r="CE85" s="207">
        <v>0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212">
        <f t="shared" si="93"/>
        <v>102</v>
      </c>
      <c r="C86" s="218">
        <f t="shared" si="111"/>
        <v>2</v>
      </c>
      <c r="D86" s="212">
        <f t="shared" si="94"/>
        <v>24</v>
      </c>
      <c r="E86" s="218">
        <f t="shared" si="95"/>
        <v>0</v>
      </c>
      <c r="F86" s="212">
        <f t="shared" si="96"/>
        <v>1</v>
      </c>
      <c r="G86" s="218">
        <f t="shared" si="97"/>
        <v>0</v>
      </c>
      <c r="H86" s="212">
        <f t="shared" si="98"/>
        <v>0</v>
      </c>
      <c r="I86" s="218">
        <f t="shared" si="99"/>
        <v>0</v>
      </c>
      <c r="J86" s="212">
        <f t="shared" si="100"/>
        <v>0</v>
      </c>
      <c r="K86" s="218">
        <f t="shared" si="101"/>
        <v>0</v>
      </c>
      <c r="L86" s="212">
        <f t="shared" si="102"/>
        <v>0</v>
      </c>
      <c r="M86" s="218">
        <f t="shared" si="103"/>
        <v>0</v>
      </c>
      <c r="N86" s="212">
        <f t="shared" si="104"/>
        <v>0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127</v>
      </c>
      <c r="U86" s="218">
        <f t="shared" si="112"/>
        <v>2</v>
      </c>
      <c r="V86" s="26"/>
      <c r="W86" s="4"/>
      <c r="X86">
        <f t="shared" si="128"/>
        <v>114</v>
      </c>
      <c r="Y86">
        <f t="shared" si="129"/>
        <v>5</v>
      </c>
      <c r="Z86">
        <f t="shared" si="130"/>
        <v>0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3</v>
      </c>
      <c r="AM86">
        <f t="shared" si="117"/>
        <v>1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19</v>
      </c>
      <c r="BB86" s="207">
        <f t="shared" si="80"/>
        <v>2</v>
      </c>
      <c r="BC86" s="207">
        <f t="shared" si="81"/>
        <v>0</v>
      </c>
      <c r="BD86" s="207">
        <f t="shared" si="82"/>
        <v>0</v>
      </c>
      <c r="BE86" s="207">
        <f t="shared" si="83"/>
        <v>0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1</v>
      </c>
      <c r="BO86" s="208">
        <v>0</v>
      </c>
      <c r="BP86" s="208">
        <v>0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124</v>
      </c>
      <c r="CB86" s="207">
        <v>14</v>
      </c>
      <c r="CC86" s="207">
        <v>0</v>
      </c>
      <c r="CD86" s="207">
        <v>0</v>
      </c>
      <c r="CE86" s="207">
        <v>0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212">
        <f t="shared" si="93"/>
        <v>122</v>
      </c>
      <c r="C87" s="218">
        <f t="shared" si="111"/>
        <v>3</v>
      </c>
      <c r="D87" s="212">
        <f t="shared" si="94"/>
        <v>12</v>
      </c>
      <c r="E87" s="218">
        <f t="shared" si="95"/>
        <v>0</v>
      </c>
      <c r="F87" s="212">
        <f t="shared" si="96"/>
        <v>1</v>
      </c>
      <c r="G87" s="218">
        <f t="shared" si="97"/>
        <v>0</v>
      </c>
      <c r="H87" s="212">
        <f t="shared" si="98"/>
        <v>0</v>
      </c>
      <c r="I87" s="218">
        <f t="shared" si="99"/>
        <v>0</v>
      </c>
      <c r="J87" s="212">
        <f t="shared" si="100"/>
        <v>0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135</v>
      </c>
      <c r="U87" s="218">
        <f t="shared" si="112"/>
        <v>3</v>
      </c>
      <c r="V87" s="26"/>
      <c r="W87" s="4"/>
      <c r="X87">
        <f t="shared" si="128"/>
        <v>111</v>
      </c>
      <c r="Y87">
        <f t="shared" si="129"/>
        <v>10</v>
      </c>
      <c r="Z87">
        <f t="shared" si="130"/>
        <v>5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5</v>
      </c>
      <c r="AM87">
        <f t="shared" si="117"/>
        <v>1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74</v>
      </c>
      <c r="BB87" s="207">
        <f t="shared" si="80"/>
        <v>4</v>
      </c>
      <c r="BC87" s="207">
        <f t="shared" si="81"/>
        <v>0</v>
      </c>
      <c r="BD87" s="207">
        <f t="shared" si="82"/>
        <v>0</v>
      </c>
      <c r="BE87" s="207">
        <f t="shared" si="83"/>
        <v>0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3</v>
      </c>
      <c r="BO87" s="208">
        <v>0</v>
      </c>
      <c r="BP87" s="208">
        <v>0</v>
      </c>
      <c r="BQ87" s="208">
        <v>0</v>
      </c>
      <c r="BR87" s="208">
        <v>0</v>
      </c>
      <c r="BS87" s="208">
        <v>0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111</v>
      </c>
      <c r="CB87" s="207">
        <v>14</v>
      </c>
      <c r="CC87" s="207">
        <v>2</v>
      </c>
      <c r="CD87" s="207">
        <v>0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212">
        <f t="shared" si="93"/>
        <v>136</v>
      </c>
      <c r="C88" s="218">
        <f t="shared" si="111"/>
        <v>4</v>
      </c>
      <c r="D88" s="212">
        <f t="shared" si="94"/>
        <v>9</v>
      </c>
      <c r="E88" s="218">
        <f t="shared" si="95"/>
        <v>0</v>
      </c>
      <c r="F88" s="212">
        <f t="shared" si="96"/>
        <v>3</v>
      </c>
      <c r="G88" s="218">
        <f t="shared" si="97"/>
        <v>0</v>
      </c>
      <c r="H88" s="212">
        <f t="shared" si="98"/>
        <v>0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148</v>
      </c>
      <c r="U88" s="218">
        <f>SUM(C88,E88,G88,I88,K88,M88,O88,Q88,S88)</f>
        <v>4</v>
      </c>
      <c r="V88" s="26"/>
      <c r="W88" s="4"/>
      <c r="X88">
        <f t="shared" si="128"/>
        <v>138</v>
      </c>
      <c r="Y88">
        <f t="shared" si="129"/>
        <v>6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6</v>
      </c>
      <c r="AM88">
        <f t="shared" si="117"/>
        <v>1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145</v>
      </c>
      <c r="BB88" s="207">
        <f t="shared" si="80"/>
        <v>5</v>
      </c>
      <c r="BC88" s="207">
        <f t="shared" si="81"/>
        <v>0</v>
      </c>
      <c r="BD88" s="207">
        <f t="shared" si="82"/>
        <v>0</v>
      </c>
      <c r="BE88" s="207">
        <f t="shared" si="83"/>
        <v>0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0</v>
      </c>
      <c r="BK88" s="207">
        <f t="shared" si="91"/>
        <v>0</v>
      </c>
      <c r="BL88" s="207">
        <f t="shared" si="90"/>
        <v>0</v>
      </c>
      <c r="BM88" s="71"/>
      <c r="BN88" s="208">
        <v>3</v>
      </c>
      <c r="BO88" s="208">
        <v>0</v>
      </c>
      <c r="BP88" s="208">
        <v>0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125</v>
      </c>
      <c r="CB88" s="207">
        <v>11</v>
      </c>
      <c r="CC88" s="207">
        <v>0</v>
      </c>
      <c r="CD88" s="207">
        <v>0</v>
      </c>
      <c r="CE88" s="207">
        <v>0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212">
        <f t="shared" si="93"/>
        <v>253</v>
      </c>
      <c r="C89" s="218">
        <f t="shared" si="111"/>
        <v>5</v>
      </c>
      <c r="D89" s="212">
        <f t="shared" si="94"/>
        <v>12</v>
      </c>
      <c r="E89" s="218">
        <f t="shared" si="95"/>
        <v>0</v>
      </c>
      <c r="F89" s="212">
        <f t="shared" si="96"/>
        <v>0</v>
      </c>
      <c r="G89" s="218">
        <f t="shared" si="97"/>
        <v>0</v>
      </c>
      <c r="H89" s="212">
        <f t="shared" si="98"/>
        <v>0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265</v>
      </c>
      <c r="U89" s="218">
        <f t="shared" si="112"/>
        <v>5</v>
      </c>
      <c r="V89" s="26"/>
      <c r="W89" s="4"/>
      <c r="X89">
        <f t="shared" si="128"/>
        <v>95</v>
      </c>
      <c r="Y89">
        <f t="shared" si="129"/>
        <v>14</v>
      </c>
      <c r="Z89">
        <f t="shared" si="130"/>
        <v>1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2</v>
      </c>
      <c r="AM89">
        <f t="shared" si="117"/>
        <v>0</v>
      </c>
      <c r="AN89">
        <f t="shared" si="118"/>
        <v>1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107</v>
      </c>
      <c r="BB89" s="207">
        <f t="shared" si="80"/>
        <v>6</v>
      </c>
      <c r="BC89" s="207">
        <f t="shared" si="81"/>
        <v>0</v>
      </c>
      <c r="BD89" s="207">
        <f t="shared" si="82"/>
        <v>0</v>
      </c>
      <c r="BE89" s="207">
        <f t="shared" si="83"/>
        <v>0</v>
      </c>
      <c r="BF89" s="207">
        <f t="shared" si="84"/>
        <v>0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1</v>
      </c>
      <c r="BO89" s="208">
        <v>0</v>
      </c>
      <c r="BP89" s="208">
        <v>0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117</v>
      </c>
      <c r="CB89" s="207">
        <v>12</v>
      </c>
      <c r="CC89" s="207">
        <v>0</v>
      </c>
      <c r="CD89" s="207">
        <v>0</v>
      </c>
      <c r="CE89" s="207">
        <v>0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212">
        <f t="shared" si="93"/>
        <v>349</v>
      </c>
      <c r="C90" s="218">
        <f t="shared" si="111"/>
        <v>12</v>
      </c>
      <c r="D90" s="212">
        <f t="shared" si="94"/>
        <v>8</v>
      </c>
      <c r="E90" s="218">
        <f t="shared" si="95"/>
        <v>0</v>
      </c>
      <c r="F90" s="212">
        <f t="shared" si="96"/>
        <v>0</v>
      </c>
      <c r="G90" s="218">
        <f t="shared" si="97"/>
        <v>0</v>
      </c>
      <c r="H90" s="212">
        <f t="shared" si="98"/>
        <v>0</v>
      </c>
      <c r="I90" s="218">
        <f t="shared" si="99"/>
        <v>0</v>
      </c>
      <c r="J90" s="212">
        <f t="shared" si="100"/>
        <v>0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357</v>
      </c>
      <c r="U90" s="218">
        <f t="shared" si="112"/>
        <v>12</v>
      </c>
      <c r="V90" s="26"/>
      <c r="W90" s="4"/>
      <c r="X90">
        <f t="shared" si="128"/>
        <v>102</v>
      </c>
      <c r="Y90">
        <f t="shared" si="129"/>
        <v>24</v>
      </c>
      <c r="Z90">
        <f t="shared" si="130"/>
        <v>1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2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100</v>
      </c>
      <c r="BB90" s="207">
        <f t="shared" si="80"/>
        <v>5</v>
      </c>
      <c r="BC90" s="207">
        <f t="shared" si="81"/>
        <v>0</v>
      </c>
      <c r="BD90" s="207">
        <f t="shared" si="82"/>
        <v>0</v>
      </c>
      <c r="BE90" s="207">
        <f t="shared" si="83"/>
        <v>0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3</v>
      </c>
      <c r="BO90" s="208">
        <v>0</v>
      </c>
      <c r="BP90" s="208">
        <v>0</v>
      </c>
      <c r="BQ90" s="208">
        <v>0</v>
      </c>
      <c r="BR90" s="208">
        <v>0</v>
      </c>
      <c r="BS90" s="208">
        <v>0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143</v>
      </c>
      <c r="CB90" s="207">
        <v>11</v>
      </c>
      <c r="CC90" s="207">
        <v>0</v>
      </c>
      <c r="CD90" s="207">
        <v>3</v>
      </c>
      <c r="CE90" s="207">
        <v>0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212">
        <f t="shared" si="93"/>
        <v>336</v>
      </c>
      <c r="C91" s="218">
        <f t="shared" si="111"/>
        <v>13</v>
      </c>
      <c r="D91" s="212">
        <f t="shared" si="94"/>
        <v>12</v>
      </c>
      <c r="E91" s="218">
        <f t="shared" si="95"/>
        <v>0</v>
      </c>
      <c r="F91" s="212">
        <f t="shared" si="96"/>
        <v>0</v>
      </c>
      <c r="G91" s="218">
        <f t="shared" si="97"/>
        <v>0</v>
      </c>
      <c r="H91" s="212">
        <f t="shared" si="98"/>
        <v>0</v>
      </c>
      <c r="I91" s="218">
        <f t="shared" si="99"/>
        <v>0</v>
      </c>
      <c r="J91" s="212">
        <f t="shared" si="100"/>
        <v>0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348</v>
      </c>
      <c r="U91" s="218">
        <f t="shared" si="112"/>
        <v>13</v>
      </c>
      <c r="V91" s="26"/>
      <c r="W91" s="4"/>
      <c r="X91">
        <f t="shared" si="128"/>
        <v>122</v>
      </c>
      <c r="Y91">
        <f t="shared" si="129"/>
        <v>12</v>
      </c>
      <c r="Z91">
        <f t="shared" si="130"/>
        <v>1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3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125</v>
      </c>
      <c r="BB91" s="207">
        <f t="shared" si="80"/>
        <v>14</v>
      </c>
      <c r="BC91" s="207">
        <f t="shared" si="81"/>
        <v>0</v>
      </c>
      <c r="BD91" s="207">
        <f t="shared" si="82"/>
        <v>0</v>
      </c>
      <c r="BE91" s="207">
        <f t="shared" si="83"/>
        <v>0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4</v>
      </c>
      <c r="BO91" s="208">
        <v>0</v>
      </c>
      <c r="BP91" s="208">
        <v>0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206</v>
      </c>
      <c r="CB91" s="207">
        <v>22</v>
      </c>
      <c r="CC91" s="207">
        <v>0</v>
      </c>
      <c r="CD91" s="207">
        <v>0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212">
        <f t="shared" si="93"/>
        <v>234</v>
      </c>
      <c r="C92" s="218">
        <f t="shared" si="111"/>
        <v>10</v>
      </c>
      <c r="D92" s="212">
        <f t="shared" si="94"/>
        <v>15</v>
      </c>
      <c r="E92" s="218">
        <f t="shared" si="95"/>
        <v>0</v>
      </c>
      <c r="F92" s="212">
        <f t="shared" si="96"/>
        <v>1</v>
      </c>
      <c r="G92" s="218">
        <f t="shared" si="97"/>
        <v>0</v>
      </c>
      <c r="H92" s="212">
        <f t="shared" si="98"/>
        <v>0</v>
      </c>
      <c r="I92" s="218">
        <f t="shared" si="99"/>
        <v>0</v>
      </c>
      <c r="J92" s="212">
        <f t="shared" si="100"/>
        <v>0</v>
      </c>
      <c r="K92" s="218">
        <f t="shared" si="101"/>
        <v>0</v>
      </c>
      <c r="L92" s="212">
        <f t="shared" si="102"/>
        <v>0</v>
      </c>
      <c r="M92" s="218">
        <f t="shared" si="103"/>
        <v>0</v>
      </c>
      <c r="N92" s="212">
        <f t="shared" si="104"/>
        <v>0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250</v>
      </c>
      <c r="U92" s="218">
        <f t="shared" si="112"/>
        <v>10</v>
      </c>
      <c r="V92" s="26"/>
      <c r="W92" s="4"/>
      <c r="X92">
        <f t="shared" si="128"/>
        <v>136</v>
      </c>
      <c r="Y92">
        <f t="shared" si="129"/>
        <v>9</v>
      </c>
      <c r="Z92">
        <f t="shared" si="130"/>
        <v>3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4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114</v>
      </c>
      <c r="BB92" s="207">
        <f t="shared" si="80"/>
        <v>14</v>
      </c>
      <c r="BC92" s="207">
        <f t="shared" si="81"/>
        <v>2</v>
      </c>
      <c r="BD92" s="207">
        <f t="shared" si="82"/>
        <v>0</v>
      </c>
      <c r="BE92" s="207">
        <f t="shared" si="83"/>
        <v>0</v>
      </c>
      <c r="BF92" s="207">
        <f t="shared" si="84"/>
        <v>0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4</v>
      </c>
      <c r="BO92" s="208">
        <v>0</v>
      </c>
      <c r="BP92" s="208">
        <v>0</v>
      </c>
      <c r="BQ92" s="208">
        <v>0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331</v>
      </c>
      <c r="CB92" s="207">
        <v>4</v>
      </c>
      <c r="CC92" s="207">
        <v>0</v>
      </c>
      <c r="CD92" s="207">
        <v>0</v>
      </c>
      <c r="CE92" s="207">
        <v>0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212">
        <f t="shared" si="93"/>
        <v>163</v>
      </c>
      <c r="C93" s="218">
        <f t="shared" si="111"/>
        <v>14</v>
      </c>
      <c r="D93" s="212">
        <f t="shared" si="94"/>
        <v>8</v>
      </c>
      <c r="E93" s="218">
        <f t="shared" si="95"/>
        <v>0</v>
      </c>
      <c r="F93" s="212">
        <f t="shared" si="96"/>
        <v>0</v>
      </c>
      <c r="G93" s="218">
        <f t="shared" si="97"/>
        <v>0</v>
      </c>
      <c r="H93" s="212">
        <f t="shared" si="98"/>
        <v>0</v>
      </c>
      <c r="I93" s="218">
        <f t="shared" si="99"/>
        <v>0</v>
      </c>
      <c r="J93" s="212">
        <f t="shared" si="100"/>
        <v>0</v>
      </c>
      <c r="K93" s="218">
        <f t="shared" si="101"/>
        <v>0</v>
      </c>
      <c r="L93" s="212">
        <f t="shared" si="102"/>
        <v>0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171</v>
      </c>
      <c r="U93" s="218">
        <f t="shared" si="112"/>
        <v>14</v>
      </c>
      <c r="V93" s="26"/>
      <c r="W93" s="4"/>
      <c r="X93">
        <f t="shared" si="128"/>
        <v>253</v>
      </c>
      <c r="Y93">
        <f t="shared" si="129"/>
        <v>12</v>
      </c>
      <c r="Z93">
        <f t="shared" si="130"/>
        <v>0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5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128</v>
      </c>
      <c r="BB93" s="207">
        <f t="shared" si="80"/>
        <v>11</v>
      </c>
      <c r="BC93" s="207">
        <f t="shared" si="81"/>
        <v>0</v>
      </c>
      <c r="BD93" s="207">
        <f t="shared" si="82"/>
        <v>0</v>
      </c>
      <c r="BE93" s="207">
        <f t="shared" si="83"/>
        <v>0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13</v>
      </c>
      <c r="BO93" s="208">
        <v>0</v>
      </c>
      <c r="BP93" s="208">
        <v>0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356</v>
      </c>
      <c r="CB93" s="207">
        <v>6</v>
      </c>
      <c r="CC93" s="207">
        <v>1</v>
      </c>
      <c r="CD93" s="207">
        <v>0</v>
      </c>
      <c r="CE93" s="207">
        <v>0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212">
        <f>X99</f>
        <v>73</v>
      </c>
      <c r="C94" s="218">
        <f>AL99</f>
        <v>3</v>
      </c>
      <c r="D94" s="212">
        <f>Y99</f>
        <v>4</v>
      </c>
      <c r="E94" s="218">
        <f>AM99</f>
        <v>0</v>
      </c>
      <c r="F94" s="212">
        <f>Z99</f>
        <v>2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79</v>
      </c>
      <c r="U94" s="218">
        <f t="shared" si="112"/>
        <v>3</v>
      </c>
      <c r="V94" s="26"/>
      <c r="W94" s="4"/>
      <c r="X94">
        <f t="shared" si="128"/>
        <v>349</v>
      </c>
      <c r="Y94">
        <f t="shared" si="129"/>
        <v>8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12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118</v>
      </c>
      <c r="BB94" s="207">
        <f t="shared" si="80"/>
        <v>12</v>
      </c>
      <c r="BC94" s="207">
        <f t="shared" si="81"/>
        <v>0</v>
      </c>
      <c r="BD94" s="207">
        <f t="shared" si="82"/>
        <v>0</v>
      </c>
      <c r="BE94" s="207">
        <f t="shared" si="83"/>
        <v>0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4</v>
      </c>
      <c r="BO94" s="208">
        <v>0</v>
      </c>
      <c r="BP94" s="208">
        <v>0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274</v>
      </c>
      <c r="CB94" s="207">
        <v>10</v>
      </c>
      <c r="CC94" s="207">
        <v>0</v>
      </c>
      <c r="CD94" s="207">
        <v>0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212">
        <f>X100</f>
        <v>46</v>
      </c>
      <c r="C95" s="218">
        <f>AL100</f>
        <v>2</v>
      </c>
      <c r="D95" s="212">
        <f>Y100</f>
        <v>4</v>
      </c>
      <c r="E95" s="218">
        <f>AM100</f>
        <v>0</v>
      </c>
      <c r="F95" s="212">
        <f>Z100</f>
        <v>0</v>
      </c>
      <c r="G95" s="218">
        <f>AN100</f>
        <v>0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50</v>
      </c>
      <c r="U95" s="218">
        <f>SUM(C95,E95,G95,I95,K95,M95,O96,Q95,S95)</f>
        <v>2</v>
      </c>
      <c r="V95" s="26"/>
      <c r="W95" s="4"/>
      <c r="X95">
        <f t="shared" si="128"/>
        <v>336</v>
      </c>
      <c r="Y95">
        <f t="shared" si="129"/>
        <v>12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13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146</v>
      </c>
      <c r="BB95" s="207">
        <f t="shared" si="80"/>
        <v>11</v>
      </c>
      <c r="BC95" s="207">
        <f t="shared" si="81"/>
        <v>0</v>
      </c>
      <c r="BD95" s="207">
        <f t="shared" si="82"/>
        <v>3</v>
      </c>
      <c r="BE95" s="207">
        <f t="shared" si="83"/>
        <v>0</v>
      </c>
      <c r="BF95" s="207">
        <f t="shared" si="84"/>
        <v>0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6</v>
      </c>
      <c r="BO95" s="208">
        <v>0</v>
      </c>
      <c r="BP95" s="208">
        <v>0</v>
      </c>
      <c r="BQ95" s="208">
        <v>0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162</v>
      </c>
      <c r="CB95" s="207">
        <v>11</v>
      </c>
      <c r="CC95" s="207">
        <v>1</v>
      </c>
      <c r="CD95" s="207">
        <v>0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212">
        <f>X101</f>
        <v>51</v>
      </c>
      <c r="C96" s="218">
        <f>AL101</f>
        <v>1</v>
      </c>
      <c r="D96" s="212">
        <f>Y101</f>
        <v>3</v>
      </c>
      <c r="E96" s="218">
        <f>AM101</f>
        <v>0</v>
      </c>
      <c r="F96" s="212">
        <f>Z101</f>
        <v>0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54</v>
      </c>
      <c r="U96" s="218">
        <f>SUM(C96,E96,G96,I96,K96,M96,O96,Q96,S96)</f>
        <v>1</v>
      </c>
      <c r="V96" s="26"/>
      <c r="W96" s="4"/>
      <c r="X96">
        <f t="shared" si="128"/>
        <v>234</v>
      </c>
      <c r="Y96">
        <f t="shared" si="129"/>
        <v>15</v>
      </c>
      <c r="Z96">
        <f t="shared" si="130"/>
        <v>1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10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210</v>
      </c>
      <c r="BB96" s="207">
        <f t="shared" si="80"/>
        <v>22</v>
      </c>
      <c r="BC96" s="207">
        <f t="shared" si="81"/>
        <v>0</v>
      </c>
      <c r="BD96" s="207">
        <f t="shared" si="82"/>
        <v>0</v>
      </c>
      <c r="BE96" s="207">
        <f t="shared" si="83"/>
        <v>0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3</v>
      </c>
      <c r="BO96" s="208">
        <v>0</v>
      </c>
      <c r="BP96" s="208">
        <v>0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63</v>
      </c>
      <c r="CB96" s="207">
        <v>11</v>
      </c>
      <c r="CC96" s="207">
        <v>0</v>
      </c>
      <c r="CD96" s="207">
        <v>0</v>
      </c>
      <c r="CE96" s="207">
        <v>0</v>
      </c>
      <c r="CF96" s="207">
        <v>0</v>
      </c>
      <c r="CG96" s="207">
        <v>0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213">
        <f>SUM(B73:B96)</f>
        <v>2570</v>
      </c>
      <c r="C97" s="219">
        <f t="shared" ref="C97:Q97" si="142">SUM(C73:C96)</f>
        <v>89</v>
      </c>
      <c r="D97" s="213">
        <f t="shared" si="142"/>
        <v>175</v>
      </c>
      <c r="E97" s="219">
        <f t="shared" si="142"/>
        <v>4</v>
      </c>
      <c r="F97" s="213">
        <f t="shared" si="142"/>
        <v>14</v>
      </c>
      <c r="G97" s="219">
        <f t="shared" si="142"/>
        <v>1</v>
      </c>
      <c r="H97" s="213">
        <f t="shared" si="142"/>
        <v>0</v>
      </c>
      <c r="I97" s="219">
        <f t="shared" si="142"/>
        <v>0</v>
      </c>
      <c r="J97" s="213">
        <f t="shared" si="142"/>
        <v>0</v>
      </c>
      <c r="K97" s="219">
        <f t="shared" si="142"/>
        <v>0</v>
      </c>
      <c r="L97" s="213">
        <f t="shared" si="142"/>
        <v>0</v>
      </c>
      <c r="M97" s="219">
        <f t="shared" si="142"/>
        <v>0</v>
      </c>
      <c r="N97" s="213">
        <f t="shared" si="142"/>
        <v>0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2759</v>
      </c>
      <c r="U97" s="219">
        <f>SUM(U73:U96)</f>
        <v>94</v>
      </c>
      <c r="V97" s="26"/>
      <c r="W97" s="4"/>
      <c r="X97">
        <f t="shared" si="128"/>
        <v>163</v>
      </c>
      <c r="Y97">
        <f t="shared" si="129"/>
        <v>8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14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335</v>
      </c>
      <c r="BB97" s="207">
        <f t="shared" si="80"/>
        <v>4</v>
      </c>
      <c r="BC97" s="207">
        <f t="shared" si="81"/>
        <v>0</v>
      </c>
      <c r="BD97" s="207">
        <f t="shared" si="82"/>
        <v>0</v>
      </c>
      <c r="BE97" s="207">
        <f t="shared" si="83"/>
        <v>0</v>
      </c>
      <c r="BF97" s="207">
        <f t="shared" si="84"/>
        <v>0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3</v>
      </c>
      <c r="BO97" s="208">
        <v>0</v>
      </c>
      <c r="BP97" s="208">
        <v>0</v>
      </c>
      <c r="BQ97" s="208">
        <v>0</v>
      </c>
      <c r="BR97" s="208">
        <v>0</v>
      </c>
      <c r="BS97" s="208">
        <v>0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61</v>
      </c>
      <c r="CB97" s="207">
        <v>7</v>
      </c>
      <c r="CC97" s="207">
        <v>0</v>
      </c>
      <c r="CD97" s="207">
        <v>0</v>
      </c>
      <c r="CE97" s="207">
        <v>0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126</v>
      </c>
      <c r="B98" s="214">
        <f>B97/T97</f>
        <v>0.93149691917361366</v>
      </c>
      <c r="C98" s="220">
        <f>C97/T97</f>
        <v>3.2258064516129031E-2</v>
      </c>
      <c r="D98" s="214">
        <f>D97/T97</f>
        <v>6.3428778542950343E-2</v>
      </c>
      <c r="E98" s="220">
        <f>E97/T97</f>
        <v>1.4498006524102935E-3</v>
      </c>
      <c r="F98" s="214">
        <f>F97/T97</f>
        <v>5.0743022834360274E-3</v>
      </c>
      <c r="G98" s="220">
        <f>G97/T97</f>
        <v>3.6245016310257339E-4</v>
      </c>
      <c r="H98" s="214">
        <f>H97/T97</f>
        <v>0</v>
      </c>
      <c r="I98" s="220">
        <f>I97/T97</f>
        <v>0</v>
      </c>
      <c r="J98" s="214">
        <f>J97/T97</f>
        <v>0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3.4070315331641898E-2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0</v>
      </c>
      <c r="BO98" s="208">
        <v>0</v>
      </c>
      <c r="BP98" s="208">
        <v>0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31</v>
      </c>
      <c r="CB98" s="207">
        <v>15</v>
      </c>
      <c r="CC98" s="207">
        <v>0</v>
      </c>
      <c r="CD98" s="207">
        <v>0</v>
      </c>
      <c r="CE98" s="207">
        <v>0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112</v>
      </c>
      <c r="B99" s="215">
        <f>SUM(B79:B93)</f>
        <v>2355</v>
      </c>
      <c r="C99" s="221">
        <f t="shared" ref="C99:U99" si="143">SUM(C79:C93)</f>
        <v>83</v>
      </c>
      <c r="D99" s="215">
        <f t="shared" si="143"/>
        <v>146</v>
      </c>
      <c r="E99" s="221">
        <f t="shared" si="143"/>
        <v>3</v>
      </c>
      <c r="F99" s="215">
        <f t="shared" si="143"/>
        <v>12</v>
      </c>
      <c r="G99" s="221">
        <f t="shared" si="143"/>
        <v>1</v>
      </c>
      <c r="H99" s="215">
        <f t="shared" si="143"/>
        <v>0</v>
      </c>
      <c r="I99" s="221">
        <f t="shared" si="143"/>
        <v>0</v>
      </c>
      <c r="J99" s="215">
        <f t="shared" si="143"/>
        <v>0</v>
      </c>
      <c r="K99" s="221">
        <f t="shared" si="143"/>
        <v>0</v>
      </c>
      <c r="L99" s="215">
        <f t="shared" si="143"/>
        <v>0</v>
      </c>
      <c r="M99" s="221">
        <f t="shared" si="143"/>
        <v>0</v>
      </c>
      <c r="N99" s="215">
        <f t="shared" si="143"/>
        <v>0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2513</v>
      </c>
      <c r="U99" s="221">
        <f t="shared" si="143"/>
        <v>87</v>
      </c>
      <c r="V99" s="26"/>
      <c r="W99" s="4"/>
      <c r="X99">
        <f t="shared" ref="X99:AI101" si="144">BA53</f>
        <v>73</v>
      </c>
      <c r="Y99">
        <f t="shared" si="144"/>
        <v>4</v>
      </c>
      <c r="Z99">
        <f t="shared" si="144"/>
        <v>2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3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369</v>
      </c>
      <c r="BB99" s="207">
        <f t="shared" ref="BB99:BL99" si="146">BO93+CB93</f>
        <v>6</v>
      </c>
      <c r="BC99" s="207">
        <f t="shared" si="146"/>
        <v>1</v>
      </c>
      <c r="BD99" s="207">
        <f t="shared" si="146"/>
        <v>0</v>
      </c>
      <c r="BE99" s="207">
        <f t="shared" si="146"/>
        <v>0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0</v>
      </c>
      <c r="BO99" s="208">
        <v>0</v>
      </c>
      <c r="BP99" s="208">
        <v>0</v>
      </c>
      <c r="BQ99" s="208">
        <v>0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28</v>
      </c>
      <c r="CB99" s="207">
        <v>10</v>
      </c>
      <c r="CC99" s="207">
        <v>0</v>
      </c>
      <c r="CD99" s="207">
        <v>0</v>
      </c>
      <c r="CE99" s="207">
        <v>0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113</v>
      </c>
      <c r="B100" s="216">
        <f t="shared" ref="B100:U100" si="147">B97-B99</f>
        <v>215</v>
      </c>
      <c r="C100" s="222">
        <f t="shared" si="147"/>
        <v>6</v>
      </c>
      <c r="D100" s="216">
        <f t="shared" si="147"/>
        <v>29</v>
      </c>
      <c r="E100" s="222">
        <f t="shared" si="147"/>
        <v>1</v>
      </c>
      <c r="F100" s="216">
        <f t="shared" si="147"/>
        <v>2</v>
      </c>
      <c r="G100" s="222">
        <f t="shared" si="147"/>
        <v>0</v>
      </c>
      <c r="H100" s="216">
        <f t="shared" si="147"/>
        <v>0</v>
      </c>
      <c r="I100" s="222">
        <f t="shared" si="147"/>
        <v>0</v>
      </c>
      <c r="J100" s="216">
        <f t="shared" si="147"/>
        <v>0</v>
      </c>
      <c r="K100" s="222">
        <f t="shared" si="147"/>
        <v>0</v>
      </c>
      <c r="L100" s="216">
        <f t="shared" si="147"/>
        <v>0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246</v>
      </c>
      <c r="U100" s="222">
        <f t="shared" si="147"/>
        <v>7</v>
      </c>
      <c r="V100" s="28"/>
      <c r="W100" s="4"/>
      <c r="X100">
        <f t="shared" si="144"/>
        <v>46</v>
      </c>
      <c r="Y100">
        <f t="shared" si="144"/>
        <v>4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2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278</v>
      </c>
      <c r="BB100" s="207">
        <f t="shared" ref="BB100:BB105" si="161">BO94+CB94</f>
        <v>10</v>
      </c>
      <c r="BC100" s="207">
        <f t="shared" ref="BC100:BC105" si="162">BP94+CC94</f>
        <v>0</v>
      </c>
      <c r="BD100" s="207">
        <f t="shared" ref="BD100:BD105" si="163">BQ94+CD94</f>
        <v>0</v>
      </c>
      <c r="BE100" s="207">
        <f t="shared" ref="BE100:BE105" si="164">BR94+CE94</f>
        <v>0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0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17</v>
      </c>
      <c r="CB100" s="207">
        <v>3</v>
      </c>
      <c r="CC100" s="207">
        <v>0</v>
      </c>
      <c r="CD100" s="207">
        <v>0</v>
      </c>
      <c r="CE100" s="207">
        <v>0</v>
      </c>
      <c r="CF100" s="207">
        <v>0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2665</v>
      </c>
      <c r="J101" s="56"/>
      <c r="K101" s="53"/>
      <c r="L101" s="60" t="s">
        <v>56</v>
      </c>
      <c r="M101" s="54">
        <f>U97</f>
        <v>94</v>
      </c>
      <c r="N101" s="58"/>
      <c r="O101" s="47"/>
      <c r="P101" s="51"/>
      <c r="Q101" s="48"/>
      <c r="R101" s="49" t="s">
        <v>57</v>
      </c>
      <c r="S101" s="49"/>
      <c r="T101" s="52">
        <f>I101+M101*2</f>
        <v>2853</v>
      </c>
      <c r="U101" s="50"/>
      <c r="V101" s="29"/>
      <c r="W101" s="4"/>
      <c r="X101">
        <f>BA55</f>
        <v>51</v>
      </c>
      <c r="Y101">
        <f t="shared" si="144"/>
        <v>3</v>
      </c>
      <c r="Z101">
        <f t="shared" si="144"/>
        <v>0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1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168</v>
      </c>
      <c r="BB101" s="207">
        <f t="shared" si="161"/>
        <v>11</v>
      </c>
      <c r="BC101" s="207">
        <f t="shared" si="162"/>
        <v>1</v>
      </c>
      <c r="BD101" s="207">
        <f t="shared" si="163"/>
        <v>0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0</v>
      </c>
      <c r="BO101" s="208">
        <v>0</v>
      </c>
      <c r="BP101" s="208">
        <v>0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11</v>
      </c>
      <c r="CB101" s="207">
        <v>1</v>
      </c>
      <c r="CC101" s="207">
        <v>0</v>
      </c>
      <c r="CD101" s="207">
        <v>0</v>
      </c>
      <c r="CE101" s="207">
        <v>0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16.420804639362089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16.170212765957448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66</v>
      </c>
      <c r="BB102" s="207">
        <f t="shared" si="161"/>
        <v>11</v>
      </c>
      <c r="BC102" s="207">
        <f t="shared" si="162"/>
        <v>0</v>
      </c>
      <c r="BD102" s="207">
        <f t="shared" si="163"/>
        <v>0</v>
      </c>
      <c r="BE102" s="207">
        <f t="shared" si="164"/>
        <v>0</v>
      </c>
      <c r="BF102" s="207">
        <f t="shared" si="165"/>
        <v>0</v>
      </c>
      <c r="BG102" s="207">
        <f t="shared" si="166"/>
        <v>0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1</v>
      </c>
      <c r="BP102" s="208">
        <v>0</v>
      </c>
      <c r="BQ102" s="208">
        <v>0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8</v>
      </c>
      <c r="CB102" s="207">
        <v>0</v>
      </c>
      <c r="CC102" s="207">
        <v>0</v>
      </c>
      <c r="CD102" s="207">
        <v>0</v>
      </c>
      <c r="CE102" s="207">
        <v>0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207">
        <f t="shared" si="160"/>
        <v>64</v>
      </c>
      <c r="BB103" s="207">
        <f t="shared" si="161"/>
        <v>7</v>
      </c>
      <c r="BC103" s="207">
        <f t="shared" si="162"/>
        <v>0</v>
      </c>
      <c r="BD103" s="207">
        <f t="shared" si="163"/>
        <v>0</v>
      </c>
      <c r="BE103" s="207">
        <f t="shared" si="164"/>
        <v>0</v>
      </c>
      <c r="BF103" s="207">
        <f t="shared" si="165"/>
        <v>0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1</v>
      </c>
      <c r="BO103" s="208">
        <v>0</v>
      </c>
      <c r="BP103" s="208">
        <v>0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5</v>
      </c>
      <c r="CB103" s="207">
        <v>1</v>
      </c>
      <c r="CC103" s="207">
        <v>1</v>
      </c>
      <c r="CD103" s="207">
        <v>0</v>
      </c>
      <c r="CE103" s="207">
        <v>0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207">
        <f t="shared" si="160"/>
        <v>31</v>
      </c>
      <c r="BB104" s="207">
        <f t="shared" si="161"/>
        <v>15</v>
      </c>
      <c r="BC104" s="207">
        <f t="shared" si="162"/>
        <v>0</v>
      </c>
      <c r="BD104" s="207">
        <f t="shared" si="163"/>
        <v>0</v>
      </c>
      <c r="BE104" s="207">
        <f t="shared" si="164"/>
        <v>0</v>
      </c>
      <c r="BF104" s="207">
        <f t="shared" si="165"/>
        <v>0</v>
      </c>
      <c r="BG104" s="207">
        <f t="shared" si="166"/>
        <v>0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0</v>
      </c>
      <c r="BO104" s="208">
        <v>0</v>
      </c>
      <c r="BP104" s="208">
        <v>0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3</v>
      </c>
      <c r="CB104" s="207">
        <v>0</v>
      </c>
      <c r="CC104" s="207">
        <v>0</v>
      </c>
      <c r="CD104" s="207">
        <v>0</v>
      </c>
      <c r="CE104" s="207">
        <v>0</v>
      </c>
      <c r="CF104" s="207">
        <v>0</v>
      </c>
      <c r="CG104" s="207">
        <v>0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208">
        <f>BN99+CA99</f>
        <v>28</v>
      </c>
      <c r="BB105" s="208">
        <f t="shared" si="161"/>
        <v>10</v>
      </c>
      <c r="BC105" s="208">
        <f t="shared" si="162"/>
        <v>0</v>
      </c>
      <c r="BD105" s="208">
        <f t="shared" si="163"/>
        <v>0</v>
      </c>
      <c r="BE105" s="208">
        <f t="shared" si="164"/>
        <v>0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0</v>
      </c>
      <c r="BO105" s="208">
        <v>0</v>
      </c>
      <c r="BP105" s="208">
        <v>0</v>
      </c>
      <c r="BQ105" s="208">
        <v>0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17</v>
      </c>
      <c r="CB105" s="207">
        <v>0</v>
      </c>
      <c r="CC105" s="207">
        <v>0</v>
      </c>
      <c r="CD105" s="207">
        <v>0</v>
      </c>
      <c r="CE105" s="207">
        <v>0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208">
        <f t="shared" ref="BA106:BA128" si="172">BN100+CA100</f>
        <v>17</v>
      </c>
      <c r="BB106" s="208">
        <f t="shared" ref="BB106:BB129" si="173">BO100+CB100</f>
        <v>3</v>
      </c>
      <c r="BC106" s="208">
        <f t="shared" ref="BC106:BC129" si="174">BP100+CC100</f>
        <v>0</v>
      </c>
      <c r="BD106" s="208">
        <f t="shared" ref="BD106:BD129" si="175">BQ100+CD100</f>
        <v>0</v>
      </c>
      <c r="BE106" s="208">
        <f t="shared" ref="BE106:BE129" si="176">BR100+CE100</f>
        <v>0</v>
      </c>
      <c r="BF106" s="208">
        <f t="shared" ref="BF106:BF129" si="177">BS100+CF100</f>
        <v>0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0</v>
      </c>
      <c r="BO106" s="208">
        <v>0</v>
      </c>
      <c r="BP106" s="208">
        <v>0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73</v>
      </c>
      <c r="CB106" s="207">
        <v>3</v>
      </c>
      <c r="CC106" s="207">
        <v>1</v>
      </c>
      <c r="CD106" s="207">
        <v>0</v>
      </c>
      <c r="CE106" s="207">
        <v>0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208">
        <f t="shared" si="172"/>
        <v>11</v>
      </c>
      <c r="BB107" s="208">
        <f t="shared" si="173"/>
        <v>1</v>
      </c>
      <c r="BC107" s="208">
        <f t="shared" si="174"/>
        <v>0</v>
      </c>
      <c r="BD107" s="208">
        <f t="shared" si="175"/>
        <v>0</v>
      </c>
      <c r="BE107" s="208">
        <f t="shared" si="176"/>
        <v>0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5</v>
      </c>
      <c r="BO107" s="208">
        <v>0</v>
      </c>
      <c r="BP107" s="208">
        <v>0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139</v>
      </c>
      <c r="CB107" s="207">
        <v>3</v>
      </c>
      <c r="CC107" s="207">
        <v>0</v>
      </c>
      <c r="CD107" s="207">
        <v>0</v>
      </c>
      <c r="CE107" s="207">
        <v>0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208">
        <f t="shared" si="172"/>
        <v>8</v>
      </c>
      <c r="BB108" s="208">
        <f t="shared" si="173"/>
        <v>1</v>
      </c>
      <c r="BC108" s="208">
        <f t="shared" si="174"/>
        <v>0</v>
      </c>
      <c r="BD108" s="208">
        <f t="shared" si="175"/>
        <v>0</v>
      </c>
      <c r="BE108" s="208">
        <f t="shared" si="176"/>
        <v>0</v>
      </c>
      <c r="BF108" s="208">
        <f t="shared" si="177"/>
        <v>0</v>
      </c>
      <c r="BG108" s="208">
        <f t="shared" si="178"/>
        <v>0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8</v>
      </c>
      <c r="BO108" s="208">
        <v>0</v>
      </c>
      <c r="BP108" s="208">
        <v>0</v>
      </c>
      <c r="BQ108" s="208">
        <v>0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113</v>
      </c>
      <c r="CB108" s="207">
        <v>13</v>
      </c>
      <c r="CC108" s="207">
        <v>1</v>
      </c>
      <c r="CD108" s="207">
        <v>0</v>
      </c>
      <c r="CE108" s="207">
        <v>0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208">
        <f t="shared" si="172"/>
        <v>6</v>
      </c>
      <c r="BB109" s="208">
        <f t="shared" si="173"/>
        <v>1</v>
      </c>
      <c r="BC109" s="208">
        <f t="shared" si="174"/>
        <v>1</v>
      </c>
      <c r="BD109" s="208">
        <f t="shared" si="175"/>
        <v>0</v>
      </c>
      <c r="BE109" s="208">
        <f t="shared" si="176"/>
        <v>0</v>
      </c>
      <c r="BF109" s="208">
        <f t="shared" si="177"/>
        <v>0</v>
      </c>
      <c r="BG109" s="208">
        <f t="shared" si="178"/>
        <v>0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3</v>
      </c>
      <c r="BO109" s="208">
        <v>0</v>
      </c>
      <c r="BP109" s="208">
        <v>0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111</v>
      </c>
      <c r="CB109" s="207">
        <v>10</v>
      </c>
      <c r="CC109" s="207">
        <v>1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208">
        <f t="shared" si="172"/>
        <v>3</v>
      </c>
      <c r="BB110" s="208">
        <f t="shared" si="173"/>
        <v>0</v>
      </c>
      <c r="BC110" s="208">
        <f t="shared" si="174"/>
        <v>0</v>
      </c>
      <c r="BD110" s="208">
        <f t="shared" si="175"/>
        <v>0</v>
      </c>
      <c r="BE110" s="208">
        <f t="shared" si="176"/>
        <v>0</v>
      </c>
      <c r="BF110" s="208">
        <f t="shared" si="177"/>
        <v>0</v>
      </c>
      <c r="BG110" s="208">
        <f t="shared" si="178"/>
        <v>0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0</v>
      </c>
      <c r="BO110" s="208">
        <v>0</v>
      </c>
      <c r="BP110" s="208">
        <v>0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129</v>
      </c>
      <c r="CB110" s="207">
        <v>2</v>
      </c>
      <c r="CC110" s="207">
        <v>0</v>
      </c>
      <c r="CD110" s="207">
        <v>0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208">
        <f t="shared" si="172"/>
        <v>17</v>
      </c>
      <c r="BB111" s="208">
        <f t="shared" si="173"/>
        <v>0</v>
      </c>
      <c r="BC111" s="208">
        <f t="shared" si="174"/>
        <v>0</v>
      </c>
      <c r="BD111" s="208">
        <f t="shared" si="175"/>
        <v>0</v>
      </c>
      <c r="BE111" s="208">
        <f t="shared" si="176"/>
        <v>0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2</v>
      </c>
      <c r="BO111" s="208">
        <v>0</v>
      </c>
      <c r="BP111" s="208">
        <v>0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134</v>
      </c>
      <c r="CB111" s="207">
        <v>16</v>
      </c>
      <c r="CC111" s="207">
        <v>1</v>
      </c>
      <c r="CD111" s="207">
        <v>0</v>
      </c>
      <c r="CE111" s="207">
        <v>0</v>
      </c>
      <c r="CF111" s="207">
        <v>0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208">
        <f t="shared" si="172"/>
        <v>73</v>
      </c>
      <c r="BB112" s="208">
        <f t="shared" si="173"/>
        <v>3</v>
      </c>
      <c r="BC112" s="208">
        <f t="shared" si="174"/>
        <v>1</v>
      </c>
      <c r="BD112" s="208">
        <f t="shared" si="175"/>
        <v>0</v>
      </c>
      <c r="BE112" s="208">
        <f t="shared" si="176"/>
        <v>0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1</v>
      </c>
      <c r="BO112" s="208">
        <v>0</v>
      </c>
      <c r="BP112" s="208">
        <v>0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132</v>
      </c>
      <c r="CB112" s="207">
        <v>11</v>
      </c>
      <c r="CC112" s="207">
        <v>1</v>
      </c>
      <c r="CD112" s="207">
        <v>0</v>
      </c>
      <c r="CE112" s="207">
        <v>0</v>
      </c>
      <c r="CF112" s="207">
        <v>0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208">
        <f t="shared" si="172"/>
        <v>144</v>
      </c>
      <c r="BB113" s="208">
        <f t="shared" si="173"/>
        <v>3</v>
      </c>
      <c r="BC113" s="208">
        <f t="shared" si="174"/>
        <v>0</v>
      </c>
      <c r="BD113" s="208">
        <f t="shared" si="175"/>
        <v>0</v>
      </c>
      <c r="BE113" s="208">
        <f t="shared" si="176"/>
        <v>0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4</v>
      </c>
      <c r="BO113" s="208">
        <v>0</v>
      </c>
      <c r="BP113" s="208">
        <v>0</v>
      </c>
      <c r="BQ113" s="208">
        <v>0</v>
      </c>
      <c r="BR113" s="208">
        <v>0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153</v>
      </c>
      <c r="CB113" s="207">
        <v>5</v>
      </c>
      <c r="CC113" s="207">
        <v>0</v>
      </c>
      <c r="CD113" s="207">
        <v>0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208">
        <f t="shared" si="172"/>
        <v>121</v>
      </c>
      <c r="BB114" s="208">
        <f t="shared" si="173"/>
        <v>13</v>
      </c>
      <c r="BC114" s="208">
        <f t="shared" si="174"/>
        <v>1</v>
      </c>
      <c r="BD114" s="208">
        <f t="shared" si="175"/>
        <v>0</v>
      </c>
      <c r="BE114" s="208">
        <f t="shared" si="176"/>
        <v>0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3</v>
      </c>
      <c r="BO114" s="208">
        <v>1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173</v>
      </c>
      <c r="CB114" s="207">
        <v>7</v>
      </c>
      <c r="CC114" s="207">
        <v>0</v>
      </c>
      <c r="CD114" s="207">
        <v>0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208">
        <f t="shared" si="172"/>
        <v>114</v>
      </c>
      <c r="BB115" s="208">
        <f t="shared" si="173"/>
        <v>10</v>
      </c>
      <c r="BC115" s="208">
        <f t="shared" si="174"/>
        <v>1</v>
      </c>
      <c r="BD115" s="208">
        <f t="shared" si="175"/>
        <v>0</v>
      </c>
      <c r="BE115" s="208">
        <f t="shared" si="176"/>
        <v>0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8</v>
      </c>
      <c r="BO115" s="208">
        <v>0</v>
      </c>
      <c r="BP115" s="208">
        <v>0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274</v>
      </c>
      <c r="CB115" s="207">
        <v>8</v>
      </c>
      <c r="CC115" s="207">
        <v>0</v>
      </c>
      <c r="CD115" s="207">
        <v>0</v>
      </c>
      <c r="CE115" s="207">
        <v>0</v>
      </c>
      <c r="CF115" s="207">
        <v>0</v>
      </c>
      <c r="CG115" s="207">
        <v>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208">
        <f t="shared" si="172"/>
        <v>129</v>
      </c>
      <c r="BB116" s="208">
        <f t="shared" si="173"/>
        <v>2</v>
      </c>
      <c r="BC116" s="208">
        <f t="shared" si="174"/>
        <v>0</v>
      </c>
      <c r="BD116" s="208">
        <f t="shared" si="175"/>
        <v>0</v>
      </c>
      <c r="BE116" s="208">
        <f t="shared" si="176"/>
        <v>0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8</v>
      </c>
      <c r="BO116" s="208">
        <v>0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369</v>
      </c>
      <c r="CB116" s="207">
        <v>3</v>
      </c>
      <c r="CC116" s="207">
        <v>0</v>
      </c>
      <c r="CD116" s="207">
        <v>0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208">
        <f t="shared" si="172"/>
        <v>136</v>
      </c>
      <c r="BB117" s="208">
        <f t="shared" si="173"/>
        <v>16</v>
      </c>
      <c r="BC117" s="208">
        <f t="shared" si="174"/>
        <v>1</v>
      </c>
      <c r="BD117" s="208">
        <f t="shared" si="175"/>
        <v>0</v>
      </c>
      <c r="BE117" s="208">
        <f t="shared" si="176"/>
        <v>0</v>
      </c>
      <c r="BF117" s="208">
        <f t="shared" si="177"/>
        <v>0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8</v>
      </c>
      <c r="BO117" s="208">
        <v>0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295</v>
      </c>
      <c r="CB117" s="207">
        <v>6</v>
      </c>
      <c r="CC117" s="207">
        <v>2</v>
      </c>
      <c r="CD117" s="207">
        <v>0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208">
        <f t="shared" si="172"/>
        <v>133</v>
      </c>
      <c r="BB118" s="208">
        <f t="shared" si="173"/>
        <v>11</v>
      </c>
      <c r="BC118" s="208">
        <f t="shared" si="174"/>
        <v>1</v>
      </c>
      <c r="BD118" s="208">
        <f t="shared" si="175"/>
        <v>0</v>
      </c>
      <c r="BE118" s="208">
        <f t="shared" si="176"/>
        <v>0</v>
      </c>
      <c r="BF118" s="208">
        <f t="shared" si="177"/>
        <v>0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11</v>
      </c>
      <c r="BO118" s="208">
        <v>0</v>
      </c>
      <c r="BP118" s="208">
        <v>0</v>
      </c>
      <c r="BQ118" s="208">
        <v>0</v>
      </c>
      <c r="BR118" s="208">
        <v>0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234</v>
      </c>
      <c r="CB118" s="207">
        <v>10</v>
      </c>
      <c r="CC118" s="207">
        <v>0</v>
      </c>
      <c r="CD118" s="207">
        <v>0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208">
        <f t="shared" si="172"/>
        <v>157</v>
      </c>
      <c r="BB119" s="208">
        <f t="shared" si="173"/>
        <v>5</v>
      </c>
      <c r="BC119" s="208">
        <f t="shared" si="174"/>
        <v>0</v>
      </c>
      <c r="BD119" s="208">
        <f t="shared" si="175"/>
        <v>0</v>
      </c>
      <c r="BE119" s="208">
        <f t="shared" si="176"/>
        <v>0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4</v>
      </c>
      <c r="BO119" s="208">
        <v>0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179</v>
      </c>
      <c r="CB119" s="207">
        <v>8</v>
      </c>
      <c r="CC119" s="207">
        <v>0</v>
      </c>
      <c r="CD119" s="207">
        <v>0</v>
      </c>
      <c r="CE119" s="207">
        <v>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208">
        <f t="shared" si="172"/>
        <v>176</v>
      </c>
      <c r="BB120" s="208">
        <f t="shared" si="173"/>
        <v>8</v>
      </c>
      <c r="BC120" s="208">
        <f t="shared" si="174"/>
        <v>0</v>
      </c>
      <c r="BD120" s="208">
        <f t="shared" si="175"/>
        <v>0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1</v>
      </c>
      <c r="BO120" s="208">
        <v>0</v>
      </c>
      <c r="BP120" s="208">
        <v>0</v>
      </c>
      <c r="BQ120" s="208">
        <v>0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73</v>
      </c>
      <c r="CB120" s="207">
        <v>6</v>
      </c>
      <c r="CC120" s="207">
        <v>0</v>
      </c>
      <c r="CD120" s="207">
        <v>0</v>
      </c>
      <c r="CE120" s="207">
        <v>0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208">
        <f t="shared" si="172"/>
        <v>282</v>
      </c>
      <c r="BB121" s="208">
        <f t="shared" si="173"/>
        <v>8</v>
      </c>
      <c r="BC121" s="208">
        <f t="shared" si="174"/>
        <v>0</v>
      </c>
      <c r="BD121" s="208">
        <f t="shared" si="175"/>
        <v>0</v>
      </c>
      <c r="BE121" s="208">
        <f t="shared" si="176"/>
        <v>0</v>
      </c>
      <c r="BF121" s="208">
        <f t="shared" si="177"/>
        <v>0</v>
      </c>
      <c r="BG121" s="208">
        <f t="shared" si="178"/>
        <v>0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0</v>
      </c>
      <c r="BO121" s="208">
        <v>0</v>
      </c>
      <c r="BP121" s="208">
        <v>0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61</v>
      </c>
      <c r="CB121" s="207">
        <v>6</v>
      </c>
      <c r="CC121" s="207">
        <v>0</v>
      </c>
      <c r="CD121" s="207">
        <v>0</v>
      </c>
      <c r="CE121" s="207">
        <v>0</v>
      </c>
      <c r="CF121" s="207">
        <v>0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208">
        <f t="shared" si="172"/>
        <v>377</v>
      </c>
      <c r="BB122" s="208">
        <f t="shared" si="173"/>
        <v>3</v>
      </c>
      <c r="BC122" s="208">
        <f t="shared" si="174"/>
        <v>0</v>
      </c>
      <c r="BD122" s="208">
        <f t="shared" si="175"/>
        <v>0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0</v>
      </c>
      <c r="BO122" s="208">
        <v>0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59</v>
      </c>
      <c r="CB122" s="207">
        <v>2</v>
      </c>
      <c r="CC122" s="207">
        <v>0</v>
      </c>
      <c r="CD122" s="207">
        <v>0</v>
      </c>
      <c r="CE122" s="207">
        <v>0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208">
        <f t="shared" si="172"/>
        <v>303</v>
      </c>
      <c r="BB123" s="208">
        <f t="shared" si="173"/>
        <v>6</v>
      </c>
      <c r="BC123" s="208">
        <f t="shared" si="174"/>
        <v>2</v>
      </c>
      <c r="BD123" s="208">
        <f t="shared" si="175"/>
        <v>0</v>
      </c>
      <c r="BE123" s="208">
        <f t="shared" si="176"/>
        <v>0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0</v>
      </c>
      <c r="BO123" s="208">
        <v>0</v>
      </c>
      <c r="BP123" s="208">
        <v>0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46</v>
      </c>
      <c r="CB123" s="207">
        <v>5</v>
      </c>
      <c r="CC123" s="207">
        <v>0</v>
      </c>
      <c r="CD123" s="207">
        <v>0</v>
      </c>
      <c r="CE123" s="207">
        <v>0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208">
        <f t="shared" si="172"/>
        <v>245</v>
      </c>
      <c r="BB124" s="208">
        <f t="shared" si="173"/>
        <v>10</v>
      </c>
      <c r="BC124" s="208">
        <f t="shared" si="174"/>
        <v>0</v>
      </c>
      <c r="BD124" s="208">
        <f t="shared" si="175"/>
        <v>0</v>
      </c>
      <c r="BE124" s="208">
        <f t="shared" si="176"/>
        <v>0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0</v>
      </c>
      <c r="BO124" s="208">
        <v>0</v>
      </c>
      <c r="BP124" s="208">
        <v>0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33</v>
      </c>
      <c r="CB124" s="207">
        <v>6</v>
      </c>
      <c r="CC124" s="207">
        <v>0</v>
      </c>
      <c r="CD124" s="207">
        <v>0</v>
      </c>
      <c r="CE124" s="207">
        <v>0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208">
        <f t="shared" si="172"/>
        <v>183</v>
      </c>
      <c r="BB125" s="208">
        <f t="shared" si="173"/>
        <v>8</v>
      </c>
      <c r="BC125" s="208">
        <f t="shared" si="174"/>
        <v>0</v>
      </c>
      <c r="BD125" s="208">
        <f t="shared" si="175"/>
        <v>0</v>
      </c>
      <c r="BE125" s="208">
        <f t="shared" si="176"/>
        <v>0</v>
      </c>
      <c r="BF125" s="208">
        <f t="shared" si="177"/>
        <v>0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20</v>
      </c>
      <c r="CB125" s="207">
        <v>8</v>
      </c>
      <c r="CC125" s="207">
        <v>0</v>
      </c>
      <c r="CD125" s="207">
        <v>0</v>
      </c>
      <c r="CE125" s="207">
        <v>0</v>
      </c>
      <c r="CF125" s="207">
        <v>0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208">
        <f t="shared" si="172"/>
        <v>74</v>
      </c>
      <c r="BB126" s="208">
        <f t="shared" si="173"/>
        <v>6</v>
      </c>
      <c r="BC126" s="208">
        <f t="shared" si="174"/>
        <v>0</v>
      </c>
      <c r="BD126" s="208">
        <f t="shared" si="175"/>
        <v>0</v>
      </c>
      <c r="BE126" s="208">
        <f t="shared" si="176"/>
        <v>0</v>
      </c>
      <c r="BF126" s="208">
        <f t="shared" si="177"/>
        <v>0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0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11</v>
      </c>
      <c r="CB126" s="207">
        <v>1</v>
      </c>
      <c r="CC126" s="207">
        <v>0</v>
      </c>
      <c r="CD126" s="207">
        <v>0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208">
        <f t="shared" si="172"/>
        <v>61</v>
      </c>
      <c r="BB127" s="208">
        <f t="shared" si="173"/>
        <v>6</v>
      </c>
      <c r="BC127" s="208">
        <f t="shared" si="174"/>
        <v>0</v>
      </c>
      <c r="BD127" s="208">
        <f t="shared" si="175"/>
        <v>0</v>
      </c>
      <c r="BE127" s="208">
        <f t="shared" si="176"/>
        <v>0</v>
      </c>
      <c r="BF127" s="208">
        <f t="shared" si="177"/>
        <v>0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0</v>
      </c>
      <c r="BP127" s="208">
        <v>0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17</v>
      </c>
      <c r="CB127" s="207">
        <v>3</v>
      </c>
      <c r="CC127" s="207">
        <v>0</v>
      </c>
      <c r="CD127" s="207">
        <v>0</v>
      </c>
      <c r="CE127" s="207">
        <v>0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59</v>
      </c>
      <c r="BB128" s="208">
        <f t="shared" si="173"/>
        <v>2</v>
      </c>
      <c r="BC128" s="208">
        <f t="shared" si="174"/>
        <v>0</v>
      </c>
      <c r="BD128" s="208">
        <f t="shared" si="175"/>
        <v>0</v>
      </c>
      <c r="BE128" s="208">
        <f t="shared" si="176"/>
        <v>0</v>
      </c>
      <c r="BF128" s="208">
        <f t="shared" si="177"/>
        <v>0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0</v>
      </c>
      <c r="BO128" s="208">
        <v>0</v>
      </c>
      <c r="BP128" s="208">
        <v>0</v>
      </c>
      <c r="BQ128" s="208">
        <v>0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10</v>
      </c>
      <c r="CB128" s="207">
        <v>1</v>
      </c>
      <c r="CC128" s="207">
        <v>0</v>
      </c>
      <c r="CD128" s="207">
        <v>0</v>
      </c>
      <c r="CE128" s="207">
        <v>0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46</v>
      </c>
      <c r="BB129" s="209">
        <f t="shared" si="173"/>
        <v>5</v>
      </c>
      <c r="BC129" s="209">
        <f t="shared" si="174"/>
        <v>0</v>
      </c>
      <c r="BD129" s="209">
        <f t="shared" si="175"/>
        <v>0</v>
      </c>
      <c r="BE129" s="209">
        <f t="shared" si="176"/>
        <v>0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0</v>
      </c>
      <c r="BO129" s="208">
        <v>0</v>
      </c>
      <c r="BP129" s="208">
        <v>0</v>
      </c>
      <c r="BQ129" s="208">
        <v>0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20</v>
      </c>
      <c r="CB129" s="207">
        <v>2</v>
      </c>
      <c r="CC129" s="207">
        <v>0</v>
      </c>
      <c r="CD129" s="207">
        <v>0</v>
      </c>
      <c r="CE129" s="207">
        <v>0</v>
      </c>
      <c r="CF129" s="207">
        <v>0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209">
        <f t="shared" ref="BA130:BA152" si="184">BN124+CA124</f>
        <v>33</v>
      </c>
      <c r="BB130" s="209">
        <f t="shared" ref="BB130:BB153" si="185">BO124+CB124</f>
        <v>6</v>
      </c>
      <c r="BC130" s="209">
        <f t="shared" ref="BC130:BC153" si="186">BP124+CC124</f>
        <v>0</v>
      </c>
      <c r="BD130" s="209">
        <f t="shared" ref="BD130:BD153" si="187">BQ124+CD124</f>
        <v>0</v>
      </c>
      <c r="BE130" s="209">
        <f t="shared" ref="BE130:BE153" si="188">BR124+CE124</f>
        <v>0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0</v>
      </c>
      <c r="BO130" s="208">
        <v>0</v>
      </c>
      <c r="BP130" s="208">
        <v>0</v>
      </c>
      <c r="BQ130" s="208">
        <v>0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38</v>
      </c>
      <c r="CB130" s="207">
        <v>3</v>
      </c>
      <c r="CC130" s="207">
        <v>0</v>
      </c>
      <c r="CD130" s="207">
        <v>0</v>
      </c>
      <c r="CE130" s="207">
        <v>0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55" t="str">
        <f>A1</f>
        <v>Comptages vitesse TV/PL à Vincennes</v>
      </c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7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20</v>
      </c>
      <c r="BB131" s="209">
        <f t="shared" si="185"/>
        <v>8</v>
      </c>
      <c r="BC131" s="209">
        <f t="shared" si="186"/>
        <v>0</v>
      </c>
      <c r="BD131" s="209">
        <f t="shared" si="187"/>
        <v>0</v>
      </c>
      <c r="BE131" s="209">
        <f t="shared" si="188"/>
        <v>0</v>
      </c>
      <c r="BF131" s="209">
        <f t="shared" si="189"/>
        <v>0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0</v>
      </c>
      <c r="BO131" s="208">
        <v>0</v>
      </c>
      <c r="BP131" s="208">
        <v>0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58</v>
      </c>
      <c r="CB131" s="207">
        <v>5</v>
      </c>
      <c r="CC131" s="207">
        <v>0</v>
      </c>
      <c r="CD131" s="207">
        <v>0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11</v>
      </c>
      <c r="BB132" s="209">
        <f t="shared" si="185"/>
        <v>1</v>
      </c>
      <c r="BC132" s="209">
        <f t="shared" si="186"/>
        <v>0</v>
      </c>
      <c r="BD132" s="209">
        <f t="shared" si="187"/>
        <v>0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0</v>
      </c>
      <c r="BO132" s="208">
        <v>0</v>
      </c>
      <c r="BP132" s="208">
        <v>0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74</v>
      </c>
      <c r="CB132" s="207">
        <v>5</v>
      </c>
      <c r="CC132" s="207">
        <v>0</v>
      </c>
      <c r="CD132" s="207">
        <v>0</v>
      </c>
      <c r="CE132" s="207">
        <v>0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Crébillon</v>
      </c>
      <c r="K133" s="4"/>
      <c r="L133" s="11"/>
      <c r="M133" s="4"/>
      <c r="N133" s="4"/>
      <c r="O133" s="4" t="str">
        <f>O3</f>
        <v>Et</v>
      </c>
      <c r="P133" s="61" t="str">
        <f>P3</f>
        <v>Rue Leroyer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17</v>
      </c>
      <c r="BB133" s="209">
        <f t="shared" si="185"/>
        <v>3</v>
      </c>
      <c r="BC133" s="209">
        <f t="shared" si="186"/>
        <v>0</v>
      </c>
      <c r="BD133" s="209">
        <f t="shared" si="187"/>
        <v>0</v>
      </c>
      <c r="BE133" s="209">
        <f t="shared" si="188"/>
        <v>0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1</v>
      </c>
      <c r="BO133" s="208">
        <v>0</v>
      </c>
      <c r="BP133" s="208">
        <v>0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89</v>
      </c>
      <c r="CB133" s="207">
        <v>6</v>
      </c>
      <c r="CC133" s="207">
        <v>0</v>
      </c>
      <c r="CD133" s="207">
        <v>0</v>
      </c>
      <c r="CE133" s="207">
        <v>0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209">
        <f t="shared" si="184"/>
        <v>10</v>
      </c>
      <c r="BB134" s="209">
        <f t="shared" si="185"/>
        <v>1</v>
      </c>
      <c r="BC134" s="209">
        <f t="shared" si="186"/>
        <v>0</v>
      </c>
      <c r="BD134" s="209">
        <f t="shared" si="187"/>
        <v>0</v>
      </c>
      <c r="BE134" s="209">
        <f t="shared" si="188"/>
        <v>0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1</v>
      </c>
      <c r="BO134" s="208">
        <v>0</v>
      </c>
      <c r="BP134" s="208">
        <v>0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112</v>
      </c>
      <c r="CB134" s="207">
        <v>7</v>
      </c>
      <c r="CC134" s="207">
        <v>0</v>
      </c>
      <c r="CD134" s="207">
        <v>0</v>
      </c>
      <c r="CE134" s="207">
        <v>0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20</v>
      </c>
      <c r="BB135" s="209">
        <f t="shared" si="185"/>
        <v>2</v>
      </c>
      <c r="BC135" s="209">
        <f t="shared" si="186"/>
        <v>0</v>
      </c>
      <c r="BD135" s="209">
        <f t="shared" si="187"/>
        <v>0</v>
      </c>
      <c r="BE135" s="209">
        <f t="shared" si="188"/>
        <v>0</v>
      </c>
      <c r="BF135" s="209">
        <f t="shared" si="189"/>
        <v>0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3</v>
      </c>
      <c r="BO135" s="208">
        <v>0</v>
      </c>
      <c r="BP135" s="208">
        <v>0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117</v>
      </c>
      <c r="CB135" s="207">
        <v>8</v>
      </c>
      <c r="CC135" s="207">
        <v>0</v>
      </c>
      <c r="CD135" s="207">
        <v>0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38</v>
      </c>
      <c r="BB136" s="209">
        <f t="shared" si="185"/>
        <v>3</v>
      </c>
      <c r="BC136" s="209">
        <f t="shared" si="186"/>
        <v>0</v>
      </c>
      <c r="BD136" s="209">
        <f t="shared" si="187"/>
        <v>0</v>
      </c>
      <c r="BE136" s="209">
        <f t="shared" si="188"/>
        <v>0</v>
      </c>
      <c r="BF136" s="209">
        <f t="shared" si="189"/>
        <v>0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0</v>
      </c>
      <c r="BO136" s="208">
        <v>0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126</v>
      </c>
      <c r="CB136" s="207">
        <v>9</v>
      </c>
      <c r="CC136" s="207">
        <v>0</v>
      </c>
      <c r="CD136" s="207">
        <v>0</v>
      </c>
      <c r="CE136" s="207">
        <v>0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58</v>
      </c>
      <c r="BB137" s="209">
        <f t="shared" si="185"/>
        <v>5</v>
      </c>
      <c r="BC137" s="209">
        <f t="shared" si="186"/>
        <v>0</v>
      </c>
      <c r="BD137" s="209">
        <f t="shared" si="187"/>
        <v>0</v>
      </c>
      <c r="BE137" s="209">
        <f t="shared" si="188"/>
        <v>0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4</v>
      </c>
      <c r="BO137" s="208">
        <v>0</v>
      </c>
      <c r="BP137" s="208">
        <v>0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139</v>
      </c>
      <c r="CB137" s="207">
        <v>5</v>
      </c>
      <c r="CC137" s="207">
        <v>0</v>
      </c>
      <c r="CD137" s="207">
        <v>0</v>
      </c>
      <c r="CE137" s="207">
        <v>0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212">
        <f t="shared" ref="B138:B154" si="196">X146</f>
        <v>40</v>
      </c>
      <c r="C138" s="218">
        <f t="shared" ref="C138:C154" si="197">AL146</f>
        <v>0</v>
      </c>
      <c r="D138" s="212">
        <f t="shared" ref="D138:D154" si="198">Y146</f>
        <v>2</v>
      </c>
      <c r="E138" s="218">
        <f t="shared" ref="E138:E154" si="199">AM146</f>
        <v>0</v>
      </c>
      <c r="F138" s="212">
        <f t="shared" ref="F138:F154" si="200">Z146</f>
        <v>0</v>
      </c>
      <c r="G138" s="218">
        <f t="shared" ref="G138:G154" si="201">AN146</f>
        <v>0</v>
      </c>
      <c r="H138" s="212">
        <f t="shared" ref="H138:H154" si="202">AA146</f>
        <v>0</v>
      </c>
      <c r="I138" s="218">
        <f t="shared" ref="I138:I154" si="203">AO146</f>
        <v>0</v>
      </c>
      <c r="J138" s="212">
        <f t="shared" ref="J138:J154" si="204">AB146</f>
        <v>0</v>
      </c>
      <c r="K138" s="218">
        <f t="shared" ref="K138:K154" si="205">AP146</f>
        <v>0</v>
      </c>
      <c r="L138" s="212">
        <f t="shared" ref="L138:L154" si="206">AC146</f>
        <v>0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42</v>
      </c>
      <c r="U138" s="218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74</v>
      </c>
      <c r="BB138" s="209">
        <f t="shared" si="185"/>
        <v>5</v>
      </c>
      <c r="BC138" s="209">
        <f t="shared" si="186"/>
        <v>0</v>
      </c>
      <c r="BD138" s="209">
        <f t="shared" si="187"/>
        <v>0</v>
      </c>
      <c r="BE138" s="209">
        <f t="shared" si="188"/>
        <v>0</v>
      </c>
      <c r="BF138" s="209">
        <f t="shared" si="189"/>
        <v>0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2</v>
      </c>
      <c r="BO138" s="208">
        <v>0</v>
      </c>
      <c r="BP138" s="208">
        <v>0</v>
      </c>
      <c r="BQ138" s="208">
        <v>0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145</v>
      </c>
      <c r="CB138" s="207">
        <v>12</v>
      </c>
      <c r="CC138" s="207">
        <v>2</v>
      </c>
      <c r="CD138" s="207">
        <v>0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212">
        <f t="shared" si="196"/>
        <v>16</v>
      </c>
      <c r="C139" s="218">
        <f t="shared" si="197"/>
        <v>0</v>
      </c>
      <c r="D139" s="212">
        <f t="shared" si="198"/>
        <v>3</v>
      </c>
      <c r="E139" s="218">
        <f t="shared" si="199"/>
        <v>0</v>
      </c>
      <c r="F139" s="212">
        <f t="shared" si="200"/>
        <v>0</v>
      </c>
      <c r="G139" s="218">
        <f t="shared" si="201"/>
        <v>0</v>
      </c>
      <c r="H139" s="212">
        <f t="shared" si="202"/>
        <v>0</v>
      </c>
      <c r="I139" s="218">
        <f t="shared" si="203"/>
        <v>0</v>
      </c>
      <c r="J139" s="212">
        <f t="shared" si="204"/>
        <v>0</v>
      </c>
      <c r="K139" s="218">
        <f t="shared" si="205"/>
        <v>0</v>
      </c>
      <c r="L139" s="212">
        <f t="shared" si="206"/>
        <v>0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19</v>
      </c>
      <c r="U139" s="218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90</v>
      </c>
      <c r="BB139" s="209">
        <f t="shared" si="185"/>
        <v>6</v>
      </c>
      <c r="BC139" s="209">
        <f t="shared" si="186"/>
        <v>0</v>
      </c>
      <c r="BD139" s="209">
        <f t="shared" si="187"/>
        <v>0</v>
      </c>
      <c r="BE139" s="209">
        <f t="shared" si="188"/>
        <v>0</v>
      </c>
      <c r="BF139" s="209">
        <f t="shared" si="189"/>
        <v>0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0</v>
      </c>
      <c r="BO139" s="208">
        <v>0</v>
      </c>
      <c r="BP139" s="208">
        <v>0</v>
      </c>
      <c r="BQ139" s="208">
        <v>0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150</v>
      </c>
      <c r="CB139" s="207">
        <v>5</v>
      </c>
      <c r="CC139" s="207">
        <v>0</v>
      </c>
      <c r="CD139" s="207">
        <v>0</v>
      </c>
      <c r="CE139" s="207">
        <v>0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212">
        <f t="shared" si="196"/>
        <v>8</v>
      </c>
      <c r="C140" s="218">
        <f t="shared" si="197"/>
        <v>1</v>
      </c>
      <c r="D140" s="212">
        <f t="shared" si="198"/>
        <v>0</v>
      </c>
      <c r="E140" s="218">
        <f t="shared" si="199"/>
        <v>0</v>
      </c>
      <c r="F140" s="212">
        <f t="shared" si="200"/>
        <v>0</v>
      </c>
      <c r="G140" s="218">
        <f t="shared" si="201"/>
        <v>0</v>
      </c>
      <c r="H140" s="212">
        <f t="shared" si="202"/>
        <v>0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8</v>
      </c>
      <c r="U140" s="218">
        <f t="shared" si="214"/>
        <v>1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113</v>
      </c>
      <c r="BB140" s="209">
        <f t="shared" si="185"/>
        <v>7</v>
      </c>
      <c r="BC140" s="209">
        <f t="shared" si="186"/>
        <v>0</v>
      </c>
      <c r="BD140" s="209">
        <f t="shared" si="187"/>
        <v>0</v>
      </c>
      <c r="BE140" s="209">
        <f t="shared" si="188"/>
        <v>0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5</v>
      </c>
      <c r="BO140" s="208">
        <v>0</v>
      </c>
      <c r="BP140" s="208">
        <v>0</v>
      </c>
      <c r="BQ140" s="208">
        <v>0</v>
      </c>
      <c r="BR140" s="208">
        <v>0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165</v>
      </c>
      <c r="CB140" s="207">
        <v>4</v>
      </c>
      <c r="CC140" s="207">
        <v>0</v>
      </c>
      <c r="CD140" s="207">
        <v>0</v>
      </c>
      <c r="CE140" s="207">
        <v>0</v>
      </c>
      <c r="CF140" s="207">
        <v>0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212">
        <f t="shared" si="196"/>
        <v>7</v>
      </c>
      <c r="C141" s="218">
        <f t="shared" si="197"/>
        <v>0</v>
      </c>
      <c r="D141" s="212">
        <f t="shared" si="198"/>
        <v>2</v>
      </c>
      <c r="E141" s="218">
        <f t="shared" si="199"/>
        <v>0</v>
      </c>
      <c r="F141" s="212">
        <f t="shared" si="200"/>
        <v>0</v>
      </c>
      <c r="G141" s="218">
        <f t="shared" si="201"/>
        <v>0</v>
      </c>
      <c r="H141" s="212">
        <f t="shared" si="202"/>
        <v>0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9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120</v>
      </c>
      <c r="BB141" s="209">
        <f t="shared" si="185"/>
        <v>8</v>
      </c>
      <c r="BC141" s="209">
        <f t="shared" si="186"/>
        <v>0</v>
      </c>
      <c r="BD141" s="209">
        <f t="shared" si="187"/>
        <v>0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10</v>
      </c>
      <c r="BO141" s="208">
        <v>0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165</v>
      </c>
      <c r="CB141" s="207">
        <v>6</v>
      </c>
      <c r="CC141" s="207">
        <v>0</v>
      </c>
      <c r="CD141" s="207">
        <v>0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212">
        <f t="shared" si="196"/>
        <v>8</v>
      </c>
      <c r="C142" s="218">
        <f t="shared" si="197"/>
        <v>0</v>
      </c>
      <c r="D142" s="212">
        <f t="shared" si="198"/>
        <v>1</v>
      </c>
      <c r="E142" s="218">
        <f t="shared" si="199"/>
        <v>0</v>
      </c>
      <c r="F142" s="212">
        <f t="shared" si="200"/>
        <v>0</v>
      </c>
      <c r="G142" s="218">
        <f t="shared" si="201"/>
        <v>0</v>
      </c>
      <c r="H142" s="212">
        <f t="shared" si="202"/>
        <v>0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9</v>
      </c>
      <c r="U142" s="218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126</v>
      </c>
      <c r="BB142" s="209">
        <f t="shared" si="185"/>
        <v>9</v>
      </c>
      <c r="BC142" s="209">
        <f t="shared" si="186"/>
        <v>0</v>
      </c>
      <c r="BD142" s="209">
        <f t="shared" si="187"/>
        <v>0</v>
      </c>
      <c r="BE142" s="209">
        <f t="shared" si="188"/>
        <v>0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8</v>
      </c>
      <c r="BO142" s="208">
        <v>0</v>
      </c>
      <c r="BP142" s="208">
        <v>0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161</v>
      </c>
      <c r="CB142" s="207">
        <v>4</v>
      </c>
      <c r="CC142" s="207">
        <v>0</v>
      </c>
      <c r="CD142" s="207">
        <v>0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212">
        <f t="shared" si="196"/>
        <v>6</v>
      </c>
      <c r="C143" s="218">
        <f t="shared" si="197"/>
        <v>0</v>
      </c>
      <c r="D143" s="212">
        <f t="shared" si="198"/>
        <v>1</v>
      </c>
      <c r="E143" s="218">
        <f t="shared" si="199"/>
        <v>0</v>
      </c>
      <c r="F143" s="212">
        <f t="shared" si="200"/>
        <v>0</v>
      </c>
      <c r="G143" s="218">
        <f t="shared" si="201"/>
        <v>0</v>
      </c>
      <c r="H143" s="212">
        <f t="shared" si="202"/>
        <v>0</v>
      </c>
      <c r="I143" s="218">
        <f t="shared" si="203"/>
        <v>0</v>
      </c>
      <c r="J143" s="212">
        <f t="shared" si="204"/>
        <v>0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7</v>
      </c>
      <c r="U143" s="218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143</v>
      </c>
      <c r="BB143" s="209">
        <f t="shared" si="185"/>
        <v>5</v>
      </c>
      <c r="BC143" s="209">
        <f t="shared" si="186"/>
        <v>0</v>
      </c>
      <c r="BD143" s="209">
        <f t="shared" si="187"/>
        <v>0</v>
      </c>
      <c r="BE143" s="209">
        <f t="shared" si="188"/>
        <v>0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2</v>
      </c>
      <c r="BO143" s="208">
        <v>0</v>
      </c>
      <c r="BP143" s="208">
        <v>0</v>
      </c>
      <c r="BQ143" s="208">
        <v>0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123</v>
      </c>
      <c r="CB143" s="207">
        <v>2</v>
      </c>
      <c r="CC143" s="207">
        <v>0</v>
      </c>
      <c r="CD143" s="207">
        <v>0</v>
      </c>
      <c r="CE143" s="207">
        <v>0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212">
        <f t="shared" si="196"/>
        <v>16</v>
      </c>
      <c r="C144" s="218">
        <f t="shared" si="197"/>
        <v>0</v>
      </c>
      <c r="D144" s="212">
        <f t="shared" si="198"/>
        <v>3</v>
      </c>
      <c r="E144" s="218">
        <f t="shared" si="199"/>
        <v>1</v>
      </c>
      <c r="F144" s="212">
        <f t="shared" si="200"/>
        <v>0</v>
      </c>
      <c r="G144" s="218">
        <f t="shared" si="201"/>
        <v>0</v>
      </c>
      <c r="H144" s="212">
        <f t="shared" si="202"/>
        <v>0</v>
      </c>
      <c r="I144" s="218">
        <f t="shared" si="203"/>
        <v>0</v>
      </c>
      <c r="J144" s="212">
        <f t="shared" si="204"/>
        <v>0</v>
      </c>
      <c r="K144" s="218">
        <f t="shared" si="205"/>
        <v>0</v>
      </c>
      <c r="L144" s="212">
        <f t="shared" si="206"/>
        <v>0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19</v>
      </c>
      <c r="U144" s="218">
        <f t="shared" si="214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147</v>
      </c>
      <c r="BB144" s="209">
        <f t="shared" si="185"/>
        <v>12</v>
      </c>
      <c r="BC144" s="209">
        <f t="shared" si="186"/>
        <v>2</v>
      </c>
      <c r="BD144" s="209">
        <f t="shared" si="187"/>
        <v>0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7</v>
      </c>
      <c r="BO144" s="208">
        <v>1</v>
      </c>
      <c r="BP144" s="208">
        <v>0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90</v>
      </c>
      <c r="CB144" s="207">
        <v>3</v>
      </c>
      <c r="CC144" s="207">
        <v>0</v>
      </c>
      <c r="CD144" s="207">
        <v>0</v>
      </c>
      <c r="CE144" s="207">
        <v>0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212">
        <f t="shared" si="196"/>
        <v>60</v>
      </c>
      <c r="C145" s="218">
        <f t="shared" si="197"/>
        <v>0</v>
      </c>
      <c r="D145" s="212">
        <f t="shared" si="198"/>
        <v>2</v>
      </c>
      <c r="E145" s="218">
        <f t="shared" si="199"/>
        <v>0</v>
      </c>
      <c r="F145" s="212">
        <f t="shared" si="200"/>
        <v>0</v>
      </c>
      <c r="G145" s="218">
        <f t="shared" si="201"/>
        <v>0</v>
      </c>
      <c r="H145" s="212">
        <f t="shared" si="202"/>
        <v>3</v>
      </c>
      <c r="I145" s="218">
        <f t="shared" si="203"/>
        <v>0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0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65</v>
      </c>
      <c r="U145" s="218">
        <f t="shared" si="214"/>
        <v>0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150</v>
      </c>
      <c r="BB145" s="209">
        <f t="shared" si="185"/>
        <v>5</v>
      </c>
      <c r="BC145" s="209">
        <f t="shared" si="186"/>
        <v>0</v>
      </c>
      <c r="BD145" s="209">
        <f t="shared" si="187"/>
        <v>0</v>
      </c>
      <c r="BE145" s="209">
        <f t="shared" si="188"/>
        <v>0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0</v>
      </c>
      <c r="BO145" s="208">
        <v>0</v>
      </c>
      <c r="BP145" s="208">
        <v>0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68</v>
      </c>
      <c r="CB145" s="207">
        <v>7</v>
      </c>
      <c r="CC145" s="207">
        <v>0</v>
      </c>
      <c r="CD145" s="207">
        <v>0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212">
        <f t="shared" si="196"/>
        <v>125</v>
      </c>
      <c r="C146" s="218">
        <f t="shared" si="197"/>
        <v>4</v>
      </c>
      <c r="D146" s="212">
        <f t="shared" si="198"/>
        <v>4</v>
      </c>
      <c r="E146" s="218">
        <f t="shared" si="199"/>
        <v>0</v>
      </c>
      <c r="F146" s="212">
        <f t="shared" si="200"/>
        <v>0</v>
      </c>
      <c r="G146" s="218">
        <f t="shared" si="201"/>
        <v>0</v>
      </c>
      <c r="H146" s="212">
        <f t="shared" si="202"/>
        <v>0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129</v>
      </c>
      <c r="U146" s="218">
        <f t="shared" si="214"/>
        <v>4</v>
      </c>
      <c r="V146" s="26"/>
      <c r="W146" s="4"/>
      <c r="X146">
        <f>BA56</f>
        <v>40</v>
      </c>
      <c r="Y146">
        <f t="shared" ref="Y146:AI146" si="216">BB56</f>
        <v>2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170</v>
      </c>
      <c r="BB146" s="209">
        <f t="shared" si="185"/>
        <v>4</v>
      </c>
      <c r="BC146" s="209">
        <f t="shared" si="186"/>
        <v>0</v>
      </c>
      <c r="BD146" s="209">
        <f t="shared" si="187"/>
        <v>0</v>
      </c>
      <c r="BE146" s="209">
        <f t="shared" si="188"/>
        <v>0</v>
      </c>
      <c r="BF146" s="209">
        <f t="shared" si="189"/>
        <v>0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3</v>
      </c>
      <c r="BO146" s="208">
        <v>1</v>
      </c>
      <c r="BP146" s="208">
        <v>0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70</v>
      </c>
      <c r="CB146" s="207">
        <v>4</v>
      </c>
      <c r="CC146" s="207">
        <v>0</v>
      </c>
      <c r="CD146" s="207">
        <v>0</v>
      </c>
      <c r="CE146" s="207">
        <v>0</v>
      </c>
      <c r="CF146" s="207">
        <v>0</v>
      </c>
      <c r="CG146" s="207">
        <v>0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212">
        <f t="shared" si="196"/>
        <v>90</v>
      </c>
      <c r="C147" s="218">
        <f t="shared" si="197"/>
        <v>2</v>
      </c>
      <c r="D147" s="212">
        <f t="shared" si="198"/>
        <v>9</v>
      </c>
      <c r="E147" s="218">
        <f t="shared" si="199"/>
        <v>0</v>
      </c>
      <c r="F147" s="212">
        <f t="shared" si="200"/>
        <v>1</v>
      </c>
      <c r="G147" s="218">
        <f t="shared" si="201"/>
        <v>0</v>
      </c>
      <c r="H147" s="212">
        <f t="shared" si="202"/>
        <v>0</v>
      </c>
      <c r="I147" s="218">
        <f t="shared" si="203"/>
        <v>0</v>
      </c>
      <c r="J147" s="212">
        <f t="shared" si="204"/>
        <v>3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103</v>
      </c>
      <c r="U147" s="218">
        <f t="shared" si="214"/>
        <v>2</v>
      </c>
      <c r="V147" s="26"/>
      <c r="W147" s="4"/>
      <c r="X147">
        <f t="shared" ref="X147:X162" si="218">BA57</f>
        <v>16</v>
      </c>
      <c r="Y147">
        <f t="shared" ref="Y147:Y162" si="219">BB57</f>
        <v>3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175</v>
      </c>
      <c r="BB147" s="209">
        <f t="shared" si="185"/>
        <v>6</v>
      </c>
      <c r="BC147" s="209">
        <f t="shared" si="186"/>
        <v>0</v>
      </c>
      <c r="BD147" s="209">
        <f t="shared" si="187"/>
        <v>0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2</v>
      </c>
      <c r="BO147" s="208">
        <v>0</v>
      </c>
      <c r="BP147" s="208">
        <v>0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70</v>
      </c>
      <c r="CB147" s="207">
        <v>7</v>
      </c>
      <c r="CC147" s="207">
        <v>1</v>
      </c>
      <c r="CD147" s="207">
        <v>0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212">
        <f t="shared" si="196"/>
        <v>114</v>
      </c>
      <c r="C148" s="218">
        <f t="shared" si="197"/>
        <v>5</v>
      </c>
      <c r="D148" s="212">
        <f t="shared" si="198"/>
        <v>4</v>
      </c>
      <c r="E148" s="218">
        <f t="shared" si="199"/>
        <v>0</v>
      </c>
      <c r="F148" s="212">
        <f t="shared" si="200"/>
        <v>0</v>
      </c>
      <c r="G148" s="218">
        <f t="shared" si="201"/>
        <v>0</v>
      </c>
      <c r="H148" s="212">
        <f t="shared" si="202"/>
        <v>0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118</v>
      </c>
      <c r="U148" s="218">
        <f t="shared" si="214"/>
        <v>5</v>
      </c>
      <c r="V148" s="26"/>
      <c r="W148" s="4"/>
      <c r="X148">
        <f t="shared" si="218"/>
        <v>8</v>
      </c>
      <c r="Y148">
        <f t="shared" si="219"/>
        <v>0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1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169</v>
      </c>
      <c r="BB148" s="209">
        <f t="shared" si="185"/>
        <v>4</v>
      </c>
      <c r="BC148" s="209">
        <f t="shared" si="186"/>
        <v>0</v>
      </c>
      <c r="BD148" s="209">
        <f t="shared" si="187"/>
        <v>0</v>
      </c>
      <c r="BE148" s="209">
        <f t="shared" si="188"/>
        <v>0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2</v>
      </c>
      <c r="BO148" s="208">
        <v>0</v>
      </c>
      <c r="BP148" s="208">
        <v>0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48</v>
      </c>
      <c r="CB148" s="207">
        <v>3</v>
      </c>
      <c r="CC148" s="207">
        <v>1</v>
      </c>
      <c r="CD148" s="207">
        <v>0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212">
        <f t="shared" si="196"/>
        <v>108</v>
      </c>
      <c r="C149" s="218">
        <f t="shared" si="197"/>
        <v>5</v>
      </c>
      <c r="D149" s="212">
        <f t="shared" si="198"/>
        <v>10</v>
      </c>
      <c r="E149" s="218">
        <f t="shared" si="199"/>
        <v>0</v>
      </c>
      <c r="F149" s="212">
        <f t="shared" si="200"/>
        <v>1</v>
      </c>
      <c r="G149" s="218">
        <f t="shared" si="201"/>
        <v>0</v>
      </c>
      <c r="H149" s="212">
        <f t="shared" si="202"/>
        <v>0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119</v>
      </c>
      <c r="U149" s="218">
        <f t="shared" si="214"/>
        <v>5</v>
      </c>
      <c r="V149" s="26"/>
      <c r="W149" s="4"/>
      <c r="X149">
        <f t="shared" si="218"/>
        <v>7</v>
      </c>
      <c r="Y149">
        <f t="shared" si="219"/>
        <v>2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125</v>
      </c>
      <c r="BB149" s="209">
        <f t="shared" si="185"/>
        <v>2</v>
      </c>
      <c r="BC149" s="209">
        <f t="shared" si="186"/>
        <v>0</v>
      </c>
      <c r="BD149" s="209">
        <f t="shared" si="187"/>
        <v>0</v>
      </c>
      <c r="BE149" s="209">
        <f t="shared" si="188"/>
        <v>0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2</v>
      </c>
      <c r="BO149" s="208">
        <v>0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40</v>
      </c>
      <c r="CB149" s="207">
        <v>4</v>
      </c>
      <c r="CC149" s="207">
        <v>0</v>
      </c>
      <c r="CD149" s="207">
        <v>0</v>
      </c>
      <c r="CE149" s="207">
        <v>0</v>
      </c>
      <c r="CF149" s="207">
        <v>0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212">
        <f t="shared" si="196"/>
        <v>129</v>
      </c>
      <c r="C150" s="218">
        <f t="shared" si="197"/>
        <v>3</v>
      </c>
      <c r="D150" s="212">
        <f t="shared" si="198"/>
        <v>12</v>
      </c>
      <c r="E150" s="218">
        <f t="shared" si="199"/>
        <v>0</v>
      </c>
      <c r="F150" s="212">
        <f t="shared" si="200"/>
        <v>0</v>
      </c>
      <c r="G150" s="218">
        <f t="shared" si="201"/>
        <v>0</v>
      </c>
      <c r="H150" s="212">
        <f t="shared" si="202"/>
        <v>0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141</v>
      </c>
      <c r="U150" s="218">
        <f t="shared" si="214"/>
        <v>3</v>
      </c>
      <c r="V150" s="26"/>
      <c r="W150" s="4"/>
      <c r="X150">
        <f t="shared" si="218"/>
        <v>8</v>
      </c>
      <c r="Y150">
        <f t="shared" si="219"/>
        <v>1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97</v>
      </c>
      <c r="BB150" s="209">
        <f t="shared" si="185"/>
        <v>4</v>
      </c>
      <c r="BC150" s="209">
        <f t="shared" si="186"/>
        <v>0</v>
      </c>
      <c r="BD150" s="209">
        <f t="shared" si="187"/>
        <v>0</v>
      </c>
      <c r="BE150" s="209">
        <f t="shared" si="188"/>
        <v>0</v>
      </c>
      <c r="BF150" s="209">
        <f t="shared" si="189"/>
        <v>0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1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27</v>
      </c>
      <c r="CB150" s="207">
        <v>8</v>
      </c>
      <c r="CC150" s="207">
        <v>0</v>
      </c>
      <c r="CD150" s="207">
        <v>0</v>
      </c>
      <c r="CE150" s="207">
        <v>0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212">
        <f t="shared" si="196"/>
        <v>101</v>
      </c>
      <c r="C151" s="218">
        <f t="shared" si="197"/>
        <v>1</v>
      </c>
      <c r="D151" s="212">
        <f t="shared" si="198"/>
        <v>9</v>
      </c>
      <c r="E151" s="218">
        <f t="shared" si="199"/>
        <v>0</v>
      </c>
      <c r="F151" s="212">
        <f t="shared" si="200"/>
        <v>0</v>
      </c>
      <c r="G151" s="218">
        <f t="shared" si="201"/>
        <v>0</v>
      </c>
      <c r="H151" s="212">
        <f t="shared" si="202"/>
        <v>0</v>
      </c>
      <c r="I151" s="218">
        <f t="shared" si="203"/>
        <v>0</v>
      </c>
      <c r="J151" s="212">
        <f t="shared" si="204"/>
        <v>0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110</v>
      </c>
      <c r="U151" s="218">
        <f t="shared" si="214"/>
        <v>1</v>
      </c>
      <c r="V151" s="26"/>
      <c r="W151" s="4"/>
      <c r="X151">
        <f t="shared" si="218"/>
        <v>6</v>
      </c>
      <c r="Y151">
        <f t="shared" si="219"/>
        <v>1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68</v>
      </c>
      <c r="BB151" s="209">
        <f t="shared" si="185"/>
        <v>7</v>
      </c>
      <c r="BC151" s="209">
        <f t="shared" si="186"/>
        <v>0</v>
      </c>
      <c r="BD151" s="209">
        <f t="shared" si="187"/>
        <v>0</v>
      </c>
      <c r="BE151" s="209">
        <f t="shared" si="188"/>
        <v>0</v>
      </c>
      <c r="BF151" s="209">
        <f t="shared" si="189"/>
        <v>0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1</v>
      </c>
      <c r="BO151" s="208">
        <v>0</v>
      </c>
      <c r="BP151" s="208">
        <v>0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18</v>
      </c>
      <c r="CB151" s="207">
        <v>4</v>
      </c>
      <c r="CC151" s="207">
        <v>0</v>
      </c>
      <c r="CD151" s="207">
        <v>0</v>
      </c>
      <c r="CE151" s="207">
        <v>0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212">
        <f t="shared" si="196"/>
        <v>138</v>
      </c>
      <c r="C152" s="218">
        <f t="shared" si="197"/>
        <v>2</v>
      </c>
      <c r="D152" s="212">
        <f t="shared" si="198"/>
        <v>12</v>
      </c>
      <c r="E152" s="218">
        <f t="shared" si="199"/>
        <v>0</v>
      </c>
      <c r="F152" s="212">
        <f t="shared" si="200"/>
        <v>0</v>
      </c>
      <c r="G152" s="218">
        <f t="shared" si="201"/>
        <v>0</v>
      </c>
      <c r="H152" s="212">
        <f t="shared" si="202"/>
        <v>0</v>
      </c>
      <c r="I152" s="218">
        <f t="shared" si="203"/>
        <v>0</v>
      </c>
      <c r="J152" s="212">
        <f t="shared" si="204"/>
        <v>0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150</v>
      </c>
      <c r="U152" s="218">
        <f t="shared" si="214"/>
        <v>2</v>
      </c>
      <c r="V152" s="26"/>
      <c r="W152" s="4"/>
      <c r="X152">
        <f t="shared" si="218"/>
        <v>16</v>
      </c>
      <c r="Y152">
        <f t="shared" si="219"/>
        <v>3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0</v>
      </c>
      <c r="AM152">
        <f t="shared" si="231"/>
        <v>1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73</v>
      </c>
      <c r="BB152" s="209">
        <f t="shared" si="185"/>
        <v>5</v>
      </c>
      <c r="BC152" s="209">
        <f t="shared" si="186"/>
        <v>0</v>
      </c>
      <c r="BD152" s="209">
        <f t="shared" si="187"/>
        <v>0</v>
      </c>
      <c r="BE152" s="209">
        <f t="shared" si="188"/>
        <v>0</v>
      </c>
      <c r="BF152" s="209">
        <f t="shared" si="189"/>
        <v>0</v>
      </c>
      <c r="BG152" s="209">
        <f t="shared" si="190"/>
        <v>0</v>
      </c>
      <c r="BH152" s="209">
        <f t="shared" si="191"/>
        <v>0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0</v>
      </c>
      <c r="BO152" s="208">
        <v>0</v>
      </c>
      <c r="BP152" s="208">
        <v>0</v>
      </c>
      <c r="BQ152" s="208">
        <v>0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17</v>
      </c>
      <c r="CB152" s="207">
        <v>0</v>
      </c>
      <c r="CC152" s="207">
        <v>0</v>
      </c>
      <c r="CD152" s="207">
        <v>0</v>
      </c>
      <c r="CE152" s="207">
        <v>0</v>
      </c>
      <c r="CF152" s="207">
        <v>0</v>
      </c>
      <c r="CG152" s="207">
        <v>0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212">
        <f t="shared" si="196"/>
        <v>133</v>
      </c>
      <c r="C153" s="218">
        <f t="shared" si="197"/>
        <v>1</v>
      </c>
      <c r="D153" s="212">
        <f t="shared" si="198"/>
        <v>11</v>
      </c>
      <c r="E153" s="218">
        <f t="shared" si="199"/>
        <v>0</v>
      </c>
      <c r="F153" s="212">
        <f t="shared" si="200"/>
        <v>1</v>
      </c>
      <c r="G153" s="218">
        <f t="shared" si="201"/>
        <v>0</v>
      </c>
      <c r="H153" s="212">
        <f t="shared" si="202"/>
        <v>0</v>
      </c>
      <c r="I153" s="218">
        <f t="shared" si="203"/>
        <v>0</v>
      </c>
      <c r="J153" s="212">
        <f t="shared" si="204"/>
        <v>0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145</v>
      </c>
      <c r="U153" s="218">
        <f t="shared" si="214"/>
        <v>1</v>
      </c>
      <c r="V153" s="26"/>
      <c r="W153" s="4"/>
      <c r="X153">
        <f t="shared" si="218"/>
        <v>60</v>
      </c>
      <c r="Y153">
        <f t="shared" si="219"/>
        <v>2</v>
      </c>
      <c r="Z153">
        <f t="shared" si="220"/>
        <v>0</v>
      </c>
      <c r="AA153">
        <f t="shared" si="221"/>
        <v>3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0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72</v>
      </c>
      <c r="BB153" s="208">
        <f t="shared" si="185"/>
        <v>7</v>
      </c>
      <c r="BC153" s="208">
        <f t="shared" si="186"/>
        <v>1</v>
      </c>
      <c r="BD153" s="208">
        <f t="shared" si="187"/>
        <v>0</v>
      </c>
      <c r="BE153" s="208">
        <f t="shared" si="188"/>
        <v>0</v>
      </c>
      <c r="BF153" s="208">
        <f t="shared" si="189"/>
        <v>0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1</v>
      </c>
      <c r="BO153" s="208">
        <v>0</v>
      </c>
      <c r="BP153" s="208">
        <v>0</v>
      </c>
      <c r="BQ153" s="208">
        <v>0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4</v>
      </c>
      <c r="CB153" s="207">
        <v>3</v>
      </c>
      <c r="CC153" s="207">
        <v>0</v>
      </c>
      <c r="CD153" s="207">
        <v>1</v>
      </c>
      <c r="CE153" s="207">
        <v>0</v>
      </c>
      <c r="CF153" s="207">
        <v>0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212">
        <f t="shared" si="196"/>
        <v>185</v>
      </c>
      <c r="C154" s="218">
        <f t="shared" si="197"/>
        <v>3</v>
      </c>
      <c r="D154" s="212">
        <f t="shared" si="198"/>
        <v>11</v>
      </c>
      <c r="E154" s="218">
        <f t="shared" si="199"/>
        <v>0</v>
      </c>
      <c r="F154" s="212">
        <f t="shared" si="200"/>
        <v>2</v>
      </c>
      <c r="G154" s="218">
        <f t="shared" si="201"/>
        <v>0</v>
      </c>
      <c r="H154" s="212">
        <f t="shared" si="202"/>
        <v>0</v>
      </c>
      <c r="I154" s="218">
        <f t="shared" si="203"/>
        <v>0</v>
      </c>
      <c r="J154" s="212">
        <f t="shared" si="204"/>
        <v>0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198</v>
      </c>
      <c r="U154" s="218">
        <f t="shared" ref="U154:U161" si="243">SUM(C154,E154,G154,I154,K154,M154,O154,Q154,S154)</f>
        <v>3</v>
      </c>
      <c r="V154" s="26"/>
      <c r="W154" s="4"/>
      <c r="X154">
        <f t="shared" si="218"/>
        <v>125</v>
      </c>
      <c r="Y154">
        <f t="shared" si="219"/>
        <v>4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4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50</v>
      </c>
      <c r="BB154" s="208">
        <f t="shared" ref="BB154:BB162" si="245">BO148+CB148</f>
        <v>3</v>
      </c>
      <c r="BC154" s="208">
        <f t="shared" ref="BC154:BC162" si="246">BP148+CC148</f>
        <v>1</v>
      </c>
      <c r="BD154" s="208">
        <f t="shared" ref="BD154:BD162" si="247">BQ148+CD148</f>
        <v>0</v>
      </c>
      <c r="BE154" s="208">
        <f t="shared" ref="BE154:BE162" si="248">BR148+CE148</f>
        <v>0</v>
      </c>
      <c r="BF154" s="208">
        <f t="shared" ref="BF154:BF162" si="249">BS148+CF148</f>
        <v>0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0</v>
      </c>
      <c r="BO154" s="208">
        <v>0</v>
      </c>
      <c r="BP154" s="208">
        <v>0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12</v>
      </c>
      <c r="CB154" s="207">
        <v>5</v>
      </c>
      <c r="CC154" s="207">
        <v>0</v>
      </c>
      <c r="CD154" s="207">
        <v>0</v>
      </c>
      <c r="CE154" s="207">
        <v>0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212">
        <f t="shared" ref="B155:B161" si="256">X164</f>
        <v>335</v>
      </c>
      <c r="C155" s="218">
        <f t="shared" ref="C155:C161" si="257">AL164</f>
        <v>5</v>
      </c>
      <c r="D155" s="212">
        <f t="shared" ref="D155:D161" si="258">Y164</f>
        <v>10</v>
      </c>
      <c r="E155" s="218">
        <f t="shared" ref="E155:E161" si="259">AM164</f>
        <v>0</v>
      </c>
      <c r="F155" s="212">
        <f t="shared" ref="F155:F161" si="260">Z164</f>
        <v>0</v>
      </c>
      <c r="G155" s="218">
        <f t="shared" ref="G155:G161" si="261">AN164</f>
        <v>0</v>
      </c>
      <c r="H155" s="212">
        <f t="shared" ref="H155:H161" si="262">AA164</f>
        <v>0</v>
      </c>
      <c r="I155" s="218">
        <f t="shared" ref="I155:I161" si="263">AO164</f>
        <v>0</v>
      </c>
      <c r="J155" s="212">
        <f t="shared" ref="J155:J161" si="264">AB164</f>
        <v>0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345</v>
      </c>
      <c r="U155" s="218">
        <f t="shared" si="243"/>
        <v>5</v>
      </c>
      <c r="V155" s="26"/>
      <c r="W155" s="4"/>
      <c r="X155">
        <f t="shared" si="218"/>
        <v>90</v>
      </c>
      <c r="Y155">
        <f t="shared" si="219"/>
        <v>9</v>
      </c>
      <c r="Z155">
        <f t="shared" si="220"/>
        <v>1</v>
      </c>
      <c r="AA155">
        <f t="shared" si="221"/>
        <v>0</v>
      </c>
      <c r="AB155">
        <f t="shared" si="222"/>
        <v>3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2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42</v>
      </c>
      <c r="BB155" s="208">
        <f t="shared" si="245"/>
        <v>4</v>
      </c>
      <c r="BC155" s="208">
        <f t="shared" si="246"/>
        <v>0</v>
      </c>
      <c r="BD155" s="208">
        <f t="shared" si="247"/>
        <v>0</v>
      </c>
      <c r="BE155" s="208">
        <f t="shared" si="248"/>
        <v>0</v>
      </c>
      <c r="BF155" s="208">
        <f t="shared" si="249"/>
        <v>0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0</v>
      </c>
      <c r="BO155" s="208">
        <v>0</v>
      </c>
      <c r="BP155" s="208">
        <v>0</v>
      </c>
      <c r="BQ155" s="208">
        <v>0</v>
      </c>
      <c r="BR155" s="208">
        <v>0</v>
      </c>
      <c r="BS155" s="208">
        <v>0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22</v>
      </c>
      <c r="CB155" s="207">
        <v>2</v>
      </c>
      <c r="CC155" s="207">
        <v>0</v>
      </c>
      <c r="CD155" s="207">
        <v>0</v>
      </c>
      <c r="CE155" s="207">
        <v>0</v>
      </c>
      <c r="CF155" s="207">
        <v>0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212">
        <f t="shared" si="256"/>
        <v>340</v>
      </c>
      <c r="C156" s="218">
        <f t="shared" si="257"/>
        <v>11</v>
      </c>
      <c r="D156" s="212">
        <f t="shared" si="258"/>
        <v>4</v>
      </c>
      <c r="E156" s="218">
        <f t="shared" si="259"/>
        <v>0</v>
      </c>
      <c r="F156" s="212">
        <f t="shared" si="260"/>
        <v>2</v>
      </c>
      <c r="G156" s="218">
        <f t="shared" si="261"/>
        <v>0</v>
      </c>
      <c r="H156" s="212">
        <f t="shared" si="262"/>
        <v>0</v>
      </c>
      <c r="I156" s="218">
        <f t="shared" si="263"/>
        <v>0</v>
      </c>
      <c r="J156" s="212">
        <f t="shared" si="264"/>
        <v>4</v>
      </c>
      <c r="K156" s="218">
        <f t="shared" si="265"/>
        <v>0</v>
      </c>
      <c r="L156" s="212">
        <f t="shared" si="266"/>
        <v>0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2</v>
      </c>
      <c r="S156" s="218">
        <f t="shared" si="273"/>
        <v>0</v>
      </c>
      <c r="T156" s="212">
        <f t="shared" si="242"/>
        <v>352</v>
      </c>
      <c r="U156" s="218">
        <f t="shared" si="243"/>
        <v>11</v>
      </c>
      <c r="V156" s="26"/>
      <c r="W156" s="4"/>
      <c r="X156">
        <f t="shared" si="218"/>
        <v>114</v>
      </c>
      <c r="Y156">
        <f t="shared" si="219"/>
        <v>4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5</v>
      </c>
      <c r="AM156">
        <f t="shared" si="231"/>
        <v>0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28</v>
      </c>
      <c r="BB156" s="208">
        <f t="shared" si="245"/>
        <v>8</v>
      </c>
      <c r="BC156" s="208">
        <f t="shared" si="246"/>
        <v>0</v>
      </c>
      <c r="BD156" s="208">
        <f t="shared" si="247"/>
        <v>0</v>
      </c>
      <c r="BE156" s="208">
        <f t="shared" si="248"/>
        <v>0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3</v>
      </c>
      <c r="BO156" s="208">
        <v>1</v>
      </c>
      <c r="BP156" s="208">
        <v>0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38</v>
      </c>
      <c r="CB156" s="207">
        <v>4</v>
      </c>
      <c r="CC156" s="207">
        <v>0</v>
      </c>
      <c r="CD156" s="207">
        <v>0</v>
      </c>
      <c r="CE156" s="207">
        <v>0</v>
      </c>
      <c r="CF156" s="207">
        <v>0</v>
      </c>
      <c r="CG156" s="207">
        <v>0</v>
      </c>
      <c r="CH156" s="207">
        <v>0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212">
        <f t="shared" si="256"/>
        <v>266</v>
      </c>
      <c r="C157" s="218">
        <f t="shared" si="257"/>
        <v>7</v>
      </c>
      <c r="D157" s="212">
        <f t="shared" si="258"/>
        <v>9</v>
      </c>
      <c r="E157" s="218">
        <f t="shared" si="259"/>
        <v>0</v>
      </c>
      <c r="F157" s="212">
        <f t="shared" si="260"/>
        <v>1</v>
      </c>
      <c r="G157" s="218">
        <f t="shared" si="261"/>
        <v>0</v>
      </c>
      <c r="H157" s="212">
        <f t="shared" si="262"/>
        <v>0</v>
      </c>
      <c r="I157" s="218">
        <f t="shared" si="263"/>
        <v>0</v>
      </c>
      <c r="J157" s="212">
        <f t="shared" si="264"/>
        <v>0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276</v>
      </c>
      <c r="U157" s="218">
        <f t="shared" si="243"/>
        <v>7</v>
      </c>
      <c r="V157" s="26"/>
      <c r="W157" s="4"/>
      <c r="X157">
        <f t="shared" si="218"/>
        <v>108</v>
      </c>
      <c r="Y157">
        <f t="shared" si="219"/>
        <v>10</v>
      </c>
      <c r="Z157">
        <f t="shared" si="220"/>
        <v>1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5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19</v>
      </c>
      <c r="BB157" s="208">
        <f t="shared" si="245"/>
        <v>4</v>
      </c>
      <c r="BC157" s="208">
        <f t="shared" si="246"/>
        <v>0</v>
      </c>
      <c r="BD157" s="208">
        <f t="shared" si="247"/>
        <v>0</v>
      </c>
      <c r="BE157" s="208">
        <f t="shared" si="248"/>
        <v>0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1</v>
      </c>
      <c r="BO157" s="208">
        <v>0</v>
      </c>
      <c r="BP157" s="208">
        <v>0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73</v>
      </c>
      <c r="CB157" s="207">
        <v>9</v>
      </c>
      <c r="CC157" s="207">
        <v>0</v>
      </c>
      <c r="CD157" s="207">
        <v>0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212">
        <f t="shared" si="256"/>
        <v>164</v>
      </c>
      <c r="C158" s="218">
        <f t="shared" si="257"/>
        <v>6</v>
      </c>
      <c r="D158" s="212">
        <f t="shared" si="258"/>
        <v>7</v>
      </c>
      <c r="E158" s="218">
        <f t="shared" si="259"/>
        <v>0</v>
      </c>
      <c r="F158" s="212">
        <f t="shared" si="260"/>
        <v>0</v>
      </c>
      <c r="G158" s="218">
        <f t="shared" si="261"/>
        <v>0</v>
      </c>
      <c r="H158" s="212">
        <f t="shared" si="262"/>
        <v>0</v>
      </c>
      <c r="I158" s="218">
        <f t="shared" si="263"/>
        <v>0</v>
      </c>
      <c r="J158" s="212">
        <f t="shared" si="264"/>
        <v>0</v>
      </c>
      <c r="K158" s="218">
        <f t="shared" si="265"/>
        <v>0</v>
      </c>
      <c r="L158" s="212">
        <f t="shared" si="266"/>
        <v>0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171</v>
      </c>
      <c r="U158" s="218">
        <f t="shared" si="243"/>
        <v>6</v>
      </c>
      <c r="V158" s="26"/>
      <c r="W158" s="4"/>
      <c r="X158">
        <f t="shared" si="218"/>
        <v>129</v>
      </c>
      <c r="Y158">
        <f t="shared" si="219"/>
        <v>12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3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17</v>
      </c>
      <c r="BB158" s="208">
        <f t="shared" si="245"/>
        <v>0</v>
      </c>
      <c r="BC158" s="208">
        <f t="shared" si="246"/>
        <v>0</v>
      </c>
      <c r="BD158" s="208">
        <f t="shared" si="247"/>
        <v>0</v>
      </c>
      <c r="BE158" s="208">
        <f t="shared" si="248"/>
        <v>0</v>
      </c>
      <c r="BF158" s="208">
        <f t="shared" si="249"/>
        <v>0</v>
      </c>
      <c r="BG158" s="208">
        <f t="shared" si="250"/>
        <v>0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2</v>
      </c>
      <c r="BO158" s="208">
        <v>0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103</v>
      </c>
      <c r="CB158" s="207">
        <v>6</v>
      </c>
      <c r="CC158" s="207">
        <v>0</v>
      </c>
      <c r="CD158" s="207">
        <v>0</v>
      </c>
      <c r="CE158" s="207">
        <v>0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212">
        <f t="shared" si="256"/>
        <v>85</v>
      </c>
      <c r="C159" s="218">
        <f t="shared" si="257"/>
        <v>2</v>
      </c>
      <c r="D159" s="212">
        <f t="shared" si="258"/>
        <v>5</v>
      </c>
      <c r="E159" s="218">
        <f t="shared" si="259"/>
        <v>0</v>
      </c>
      <c r="F159" s="212">
        <f t="shared" si="260"/>
        <v>0</v>
      </c>
      <c r="G159" s="218">
        <f t="shared" si="261"/>
        <v>0</v>
      </c>
      <c r="H159" s="212">
        <f t="shared" si="262"/>
        <v>0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0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90</v>
      </c>
      <c r="U159" s="218">
        <f t="shared" si="243"/>
        <v>2</v>
      </c>
      <c r="V159" s="26"/>
      <c r="W159" s="4"/>
      <c r="X159">
        <f t="shared" si="218"/>
        <v>101</v>
      </c>
      <c r="Y159">
        <f t="shared" si="219"/>
        <v>9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1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5</v>
      </c>
      <c r="BB159" s="208">
        <f t="shared" si="245"/>
        <v>3</v>
      </c>
      <c r="BC159" s="208">
        <f t="shared" si="246"/>
        <v>0</v>
      </c>
      <c r="BD159" s="208">
        <f t="shared" si="247"/>
        <v>1</v>
      </c>
      <c r="BE159" s="208">
        <f t="shared" si="248"/>
        <v>0</v>
      </c>
      <c r="BF159" s="208">
        <f t="shared" si="249"/>
        <v>0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0</v>
      </c>
      <c r="BO159" s="208">
        <v>0</v>
      </c>
      <c r="BP159" s="208">
        <v>0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134</v>
      </c>
      <c r="CB159" s="207">
        <v>13</v>
      </c>
      <c r="CC159" s="207">
        <v>1</v>
      </c>
      <c r="CD159" s="207">
        <v>0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212">
        <f t="shared" si="256"/>
        <v>56</v>
      </c>
      <c r="C160" s="218">
        <f t="shared" si="257"/>
        <v>2</v>
      </c>
      <c r="D160" s="212">
        <f t="shared" si="258"/>
        <v>3</v>
      </c>
      <c r="E160" s="218">
        <f t="shared" si="259"/>
        <v>0</v>
      </c>
      <c r="F160" s="212">
        <f t="shared" si="260"/>
        <v>1</v>
      </c>
      <c r="G160" s="218">
        <f t="shared" si="261"/>
        <v>0</v>
      </c>
      <c r="H160" s="212">
        <f t="shared" si="262"/>
        <v>0</v>
      </c>
      <c r="I160" s="218">
        <f t="shared" si="263"/>
        <v>0</v>
      </c>
      <c r="J160" s="212">
        <f t="shared" si="264"/>
        <v>0</v>
      </c>
      <c r="K160" s="218">
        <f t="shared" si="265"/>
        <v>0</v>
      </c>
      <c r="L160" s="212">
        <f t="shared" si="266"/>
        <v>0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60</v>
      </c>
      <c r="U160" s="218">
        <f t="shared" si="243"/>
        <v>2</v>
      </c>
      <c r="V160" s="26"/>
      <c r="W160" s="4"/>
      <c r="X160">
        <f t="shared" si="218"/>
        <v>138</v>
      </c>
      <c r="Y160">
        <f t="shared" si="219"/>
        <v>12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2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12</v>
      </c>
      <c r="BB160" s="208">
        <f t="shared" si="245"/>
        <v>5</v>
      </c>
      <c r="BC160" s="208">
        <f t="shared" si="246"/>
        <v>0</v>
      </c>
      <c r="BD160" s="208">
        <f t="shared" si="247"/>
        <v>0</v>
      </c>
      <c r="BE160" s="208">
        <f t="shared" si="248"/>
        <v>0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3</v>
      </c>
      <c r="BO160" s="208">
        <v>1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93</v>
      </c>
      <c r="CB160" s="207">
        <v>6</v>
      </c>
      <c r="CC160" s="207">
        <v>0</v>
      </c>
      <c r="CD160" s="207">
        <v>0</v>
      </c>
      <c r="CE160" s="207">
        <v>0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212">
        <f t="shared" si="256"/>
        <v>62</v>
      </c>
      <c r="C161" s="218">
        <f t="shared" si="257"/>
        <v>0</v>
      </c>
      <c r="D161" s="212">
        <f t="shared" si="258"/>
        <v>6</v>
      </c>
      <c r="E161" s="218">
        <f t="shared" si="259"/>
        <v>0</v>
      </c>
      <c r="F161" s="212">
        <f t="shared" si="260"/>
        <v>0</v>
      </c>
      <c r="G161" s="218">
        <f t="shared" si="261"/>
        <v>0</v>
      </c>
      <c r="H161" s="212">
        <f t="shared" si="262"/>
        <v>0</v>
      </c>
      <c r="I161" s="218">
        <f t="shared" si="263"/>
        <v>0</v>
      </c>
      <c r="J161" s="212">
        <f t="shared" si="264"/>
        <v>0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68</v>
      </c>
      <c r="U161" s="218">
        <f t="shared" si="243"/>
        <v>0</v>
      </c>
      <c r="V161" s="26"/>
      <c r="W161" s="4"/>
      <c r="X161">
        <f t="shared" si="218"/>
        <v>133</v>
      </c>
      <c r="Y161">
        <f t="shared" si="219"/>
        <v>11</v>
      </c>
      <c r="Z161">
        <f t="shared" si="220"/>
        <v>1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1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22</v>
      </c>
      <c r="BB161" s="208">
        <f t="shared" si="245"/>
        <v>2</v>
      </c>
      <c r="BC161" s="208">
        <f t="shared" si="246"/>
        <v>0</v>
      </c>
      <c r="BD161" s="208">
        <f t="shared" si="247"/>
        <v>0</v>
      </c>
      <c r="BE161" s="208">
        <f t="shared" si="248"/>
        <v>0</v>
      </c>
      <c r="BF161" s="208">
        <f t="shared" si="249"/>
        <v>0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2</v>
      </c>
      <c r="BO161" s="208">
        <v>0</v>
      </c>
      <c r="BP161" s="208">
        <v>0</v>
      </c>
      <c r="BQ161" s="208">
        <v>0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103</v>
      </c>
      <c r="CB161" s="207">
        <v>5</v>
      </c>
      <c r="CC161" s="207">
        <v>0</v>
      </c>
      <c r="CD161" s="207">
        <v>0</v>
      </c>
      <c r="CE161" s="207">
        <v>0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213">
        <f t="shared" ref="B162:Q162" si="274">SUM(B138:B161)</f>
        <v>2592</v>
      </c>
      <c r="C162" s="219">
        <f t="shared" si="274"/>
        <v>60</v>
      </c>
      <c r="D162" s="213">
        <f t="shared" si="274"/>
        <v>140</v>
      </c>
      <c r="E162" s="219">
        <f t="shared" si="274"/>
        <v>1</v>
      </c>
      <c r="F162" s="213">
        <f t="shared" si="274"/>
        <v>9</v>
      </c>
      <c r="G162" s="219">
        <f t="shared" si="274"/>
        <v>0</v>
      </c>
      <c r="H162" s="213">
        <f t="shared" si="274"/>
        <v>3</v>
      </c>
      <c r="I162" s="219">
        <f t="shared" si="274"/>
        <v>0</v>
      </c>
      <c r="J162" s="213">
        <f t="shared" si="274"/>
        <v>7</v>
      </c>
      <c r="K162" s="219">
        <f t="shared" si="274"/>
        <v>0</v>
      </c>
      <c r="L162" s="213">
        <f t="shared" si="274"/>
        <v>0</v>
      </c>
      <c r="M162" s="219">
        <f t="shared" si="274"/>
        <v>0</v>
      </c>
      <c r="N162" s="213">
        <f t="shared" si="274"/>
        <v>0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2</v>
      </c>
      <c r="S162" s="219">
        <f>SUM(S138:S161)</f>
        <v>0</v>
      </c>
      <c r="T162" s="213">
        <f>SUM(T138:T161)</f>
        <v>2753</v>
      </c>
      <c r="U162" s="219">
        <f>SUM(U138:U161)</f>
        <v>61</v>
      </c>
      <c r="V162" s="26"/>
      <c r="W162" s="4"/>
      <c r="X162">
        <f t="shared" si="218"/>
        <v>185</v>
      </c>
      <c r="Y162">
        <f t="shared" si="219"/>
        <v>11</v>
      </c>
      <c r="Z162">
        <f t="shared" si="220"/>
        <v>2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3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41</v>
      </c>
      <c r="BB162" s="208">
        <f t="shared" si="245"/>
        <v>5</v>
      </c>
      <c r="BC162" s="208">
        <f t="shared" si="246"/>
        <v>0</v>
      </c>
      <c r="BD162" s="208">
        <f t="shared" si="247"/>
        <v>0</v>
      </c>
      <c r="BE162" s="208">
        <f t="shared" si="248"/>
        <v>0</v>
      </c>
      <c r="BF162" s="208">
        <f t="shared" si="249"/>
        <v>0</v>
      </c>
      <c r="BG162" s="208">
        <f t="shared" si="250"/>
        <v>0</v>
      </c>
      <c r="BH162" s="208">
        <f t="shared" si="251"/>
        <v>0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4</v>
      </c>
      <c r="BO162" s="208">
        <v>0</v>
      </c>
      <c r="BP162" s="208">
        <v>0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104</v>
      </c>
      <c r="CB162" s="207">
        <v>6</v>
      </c>
      <c r="CC162" s="207">
        <v>0</v>
      </c>
      <c r="CD162" s="207">
        <v>0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126</v>
      </c>
      <c r="B163" s="214">
        <f>B162/T162</f>
        <v>0.9415183436251362</v>
      </c>
      <c r="C163" s="220">
        <f>C162/T162</f>
        <v>2.179440610243371E-2</v>
      </c>
      <c r="D163" s="214">
        <f>D162/T162</f>
        <v>5.0853614239011989E-2</v>
      </c>
      <c r="E163" s="220">
        <f>E162/T162</f>
        <v>3.6324010170722849E-4</v>
      </c>
      <c r="F163" s="214">
        <f>F162/T162</f>
        <v>3.2691609153650564E-3</v>
      </c>
      <c r="G163" s="220">
        <f>G162/T162</f>
        <v>0</v>
      </c>
      <c r="H163" s="214">
        <f>H162/T162</f>
        <v>1.0897203051216855E-3</v>
      </c>
      <c r="I163" s="220">
        <f>I162/T162</f>
        <v>0</v>
      </c>
      <c r="J163" s="214">
        <f>J162/T162</f>
        <v>2.5426807119505995E-3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7.2648020341445699E-4</v>
      </c>
      <c r="S163" s="220">
        <f>S162/T162</f>
        <v>0</v>
      </c>
      <c r="T163" s="214">
        <f>100%</f>
        <v>1</v>
      </c>
      <c r="U163" s="220">
        <f>U162/T162</f>
        <v>2.2157646204140936E-2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1</v>
      </c>
      <c r="BO163" s="208">
        <v>0</v>
      </c>
      <c r="BP163" s="208">
        <v>0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117</v>
      </c>
      <c r="CB163" s="207">
        <v>8</v>
      </c>
      <c r="CC163" s="207">
        <v>1</v>
      </c>
      <c r="CD163" s="207">
        <v>0</v>
      </c>
      <c r="CE163" s="207">
        <v>0</v>
      </c>
      <c r="CF163" s="207">
        <v>0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112</v>
      </c>
      <c r="B164" s="215">
        <f>SUM(B144:B158)</f>
        <v>2304</v>
      </c>
      <c r="C164" s="221">
        <f t="shared" ref="C164:U164" si="275">SUM(C144:C158)</f>
        <v>55</v>
      </c>
      <c r="D164" s="215">
        <f t="shared" si="275"/>
        <v>117</v>
      </c>
      <c r="E164" s="221">
        <f t="shared" si="275"/>
        <v>1</v>
      </c>
      <c r="F164" s="215">
        <f t="shared" si="275"/>
        <v>8</v>
      </c>
      <c r="G164" s="221">
        <f t="shared" si="275"/>
        <v>0</v>
      </c>
      <c r="H164" s="215">
        <f t="shared" si="275"/>
        <v>3</v>
      </c>
      <c r="I164" s="221">
        <f t="shared" si="275"/>
        <v>0</v>
      </c>
      <c r="J164" s="215">
        <f t="shared" si="275"/>
        <v>7</v>
      </c>
      <c r="K164" s="221">
        <f t="shared" si="275"/>
        <v>0</v>
      </c>
      <c r="L164" s="215">
        <f t="shared" si="275"/>
        <v>0</v>
      </c>
      <c r="M164" s="221">
        <f t="shared" si="275"/>
        <v>0</v>
      </c>
      <c r="N164" s="215">
        <f t="shared" si="275"/>
        <v>0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2</v>
      </c>
      <c r="S164" s="221">
        <f t="shared" si="275"/>
        <v>0</v>
      </c>
      <c r="T164" s="215">
        <f t="shared" si="275"/>
        <v>2441</v>
      </c>
      <c r="U164" s="221">
        <f t="shared" si="275"/>
        <v>56</v>
      </c>
      <c r="V164" s="26"/>
      <c r="W164" s="4"/>
      <c r="X164">
        <f t="shared" ref="X164:AI170" si="276">BA73</f>
        <v>335</v>
      </c>
      <c r="Y164">
        <f t="shared" si="276"/>
        <v>10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5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74</v>
      </c>
      <c r="BB164" s="208">
        <f t="shared" ref="BB164:BL164" si="278">BO157+CB157</f>
        <v>9</v>
      </c>
      <c r="BC164" s="208">
        <f t="shared" si="278"/>
        <v>0</v>
      </c>
      <c r="BD164" s="208">
        <f t="shared" si="278"/>
        <v>0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3</v>
      </c>
      <c r="BO164" s="208">
        <v>0</v>
      </c>
      <c r="BP164" s="208">
        <v>0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105</v>
      </c>
      <c r="CB164" s="207">
        <v>9</v>
      </c>
      <c r="CC164" s="207">
        <v>0</v>
      </c>
      <c r="CD164" s="207">
        <v>0</v>
      </c>
      <c r="CE164" s="207">
        <v>0</v>
      </c>
      <c r="CF164" s="207">
        <v>0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113</v>
      </c>
      <c r="B165" s="216">
        <f t="shared" ref="B165:U165" si="279">B162-B164</f>
        <v>288</v>
      </c>
      <c r="C165" s="222">
        <f t="shared" si="279"/>
        <v>5</v>
      </c>
      <c r="D165" s="216">
        <f t="shared" si="279"/>
        <v>23</v>
      </c>
      <c r="E165" s="222">
        <f t="shared" si="279"/>
        <v>0</v>
      </c>
      <c r="F165" s="216">
        <f t="shared" si="279"/>
        <v>1</v>
      </c>
      <c r="G165" s="222">
        <f t="shared" si="279"/>
        <v>0</v>
      </c>
      <c r="H165" s="216">
        <f t="shared" si="279"/>
        <v>0</v>
      </c>
      <c r="I165" s="222">
        <f t="shared" si="279"/>
        <v>0</v>
      </c>
      <c r="J165" s="216">
        <f t="shared" si="279"/>
        <v>0</v>
      </c>
      <c r="K165" s="222">
        <f t="shared" si="279"/>
        <v>0</v>
      </c>
      <c r="L165" s="216">
        <f t="shared" si="279"/>
        <v>0</v>
      </c>
      <c r="M165" s="222">
        <f t="shared" si="279"/>
        <v>0</v>
      </c>
      <c r="N165" s="216">
        <f t="shared" si="279"/>
        <v>0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312</v>
      </c>
      <c r="U165" s="222">
        <f t="shared" si="279"/>
        <v>5</v>
      </c>
      <c r="V165" s="26"/>
      <c r="W165" s="4"/>
      <c r="X165">
        <f t="shared" si="276"/>
        <v>340</v>
      </c>
      <c r="Y165">
        <f t="shared" si="276"/>
        <v>4</v>
      </c>
      <c r="Z165">
        <f t="shared" si="276"/>
        <v>2</v>
      </c>
      <c r="AA165">
        <f t="shared" si="276"/>
        <v>0</v>
      </c>
      <c r="AB165">
        <f t="shared" si="276"/>
        <v>4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2</v>
      </c>
      <c r="AH165">
        <f t="shared" si="276"/>
        <v>0</v>
      </c>
      <c r="AI165">
        <f t="shared" si="276"/>
        <v>0</v>
      </c>
      <c r="AL165">
        <f t="shared" ref="AL165:AL170" si="280">BN69</f>
        <v>11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105</v>
      </c>
      <c r="BB165" s="208">
        <f t="shared" ref="BB165:BB177" si="293">BO158+CB158</f>
        <v>6</v>
      </c>
      <c r="BC165" s="208">
        <f t="shared" ref="BC165:BC177" si="294">BP158+CC158</f>
        <v>0</v>
      </c>
      <c r="BD165" s="208">
        <f t="shared" ref="BD165:BD177" si="295">BQ158+CD158</f>
        <v>0</v>
      </c>
      <c r="BE165" s="208">
        <f t="shared" ref="BE165:BE177" si="296">BR158+CE158</f>
        <v>0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3</v>
      </c>
      <c r="BO165" s="208">
        <v>0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122</v>
      </c>
      <c r="CB165" s="207">
        <v>3</v>
      </c>
      <c r="CC165" s="207">
        <v>0</v>
      </c>
      <c r="CD165" s="207">
        <v>0</v>
      </c>
      <c r="CE165" s="207">
        <v>0</v>
      </c>
      <c r="CF165" s="207">
        <v>0</v>
      </c>
      <c r="CG165" s="207">
        <v>0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2692</v>
      </c>
      <c r="J166" s="56"/>
      <c r="K166" s="53"/>
      <c r="L166" s="60" t="s">
        <v>56</v>
      </c>
      <c r="M166" s="54">
        <f>U162</f>
        <v>61</v>
      </c>
      <c r="N166" s="58"/>
      <c r="O166" s="47"/>
      <c r="P166" s="51"/>
      <c r="Q166" s="48"/>
      <c r="R166" s="49" t="s">
        <v>57</v>
      </c>
      <c r="S166" s="49"/>
      <c r="T166" s="52">
        <f>I166+M166*2</f>
        <v>2814</v>
      </c>
      <c r="U166" s="50"/>
      <c r="V166" s="26"/>
      <c r="W166" s="4"/>
      <c r="X166">
        <f t="shared" si="276"/>
        <v>266</v>
      </c>
      <c r="Y166">
        <f t="shared" si="276"/>
        <v>9</v>
      </c>
      <c r="Z166">
        <f t="shared" si="276"/>
        <v>1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7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134</v>
      </c>
      <c r="BB166" s="208">
        <f t="shared" si="293"/>
        <v>13</v>
      </c>
      <c r="BC166" s="208">
        <f t="shared" si="294"/>
        <v>1</v>
      </c>
      <c r="BD166" s="208">
        <f t="shared" si="295"/>
        <v>0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4</v>
      </c>
      <c r="BO166" s="208">
        <v>1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116</v>
      </c>
      <c r="CB166" s="207">
        <v>12</v>
      </c>
      <c r="CC166" s="207">
        <v>0</v>
      </c>
      <c r="CD166" s="207">
        <v>0</v>
      </c>
      <c r="CE166" s="207">
        <v>0</v>
      </c>
      <c r="CF166" s="207">
        <v>0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16.365782782419178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15.327868852459016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164</v>
      </c>
      <c r="Y167">
        <f t="shared" si="276"/>
        <v>7</v>
      </c>
      <c r="Z167">
        <f t="shared" si="276"/>
        <v>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6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96</v>
      </c>
      <c r="BB167" s="208">
        <f t="shared" si="293"/>
        <v>7</v>
      </c>
      <c r="BC167" s="208">
        <f t="shared" si="294"/>
        <v>0</v>
      </c>
      <c r="BD167" s="208">
        <f t="shared" si="295"/>
        <v>0</v>
      </c>
      <c r="BE167" s="208">
        <f t="shared" si="296"/>
        <v>0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5</v>
      </c>
      <c r="BO167" s="208">
        <v>0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114</v>
      </c>
      <c r="CB167" s="207">
        <v>12</v>
      </c>
      <c r="CC167" s="207">
        <v>0</v>
      </c>
      <c r="CD167" s="207">
        <v>0</v>
      </c>
      <c r="CE167" s="207">
        <v>0</v>
      </c>
      <c r="CF167" s="207">
        <v>0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85</v>
      </c>
      <c r="Y168">
        <f t="shared" si="276"/>
        <v>5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2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105</v>
      </c>
      <c r="BB168" s="208">
        <f t="shared" si="293"/>
        <v>5</v>
      </c>
      <c r="BC168" s="208">
        <f t="shared" si="294"/>
        <v>0</v>
      </c>
      <c r="BD168" s="208">
        <f t="shared" si="295"/>
        <v>0</v>
      </c>
      <c r="BE168" s="208">
        <f t="shared" si="296"/>
        <v>0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0</v>
      </c>
      <c r="BO168" s="208">
        <v>0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79</v>
      </c>
      <c r="CB168" s="207">
        <v>2</v>
      </c>
      <c r="CC168" s="207">
        <v>1</v>
      </c>
      <c r="CD168" s="207">
        <v>0</v>
      </c>
      <c r="CE168" s="207">
        <v>0</v>
      </c>
      <c r="CF168" s="207">
        <v>0</v>
      </c>
      <c r="CG168" s="207">
        <v>0</v>
      </c>
      <c r="CH168" s="207">
        <v>0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56</v>
      </c>
      <c r="Y169">
        <f t="shared" si="276"/>
        <v>3</v>
      </c>
      <c r="Z169">
        <f t="shared" si="276"/>
        <v>1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2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108</v>
      </c>
      <c r="BB169" s="208">
        <f t="shared" si="293"/>
        <v>6</v>
      </c>
      <c r="BC169" s="208">
        <f t="shared" si="294"/>
        <v>0</v>
      </c>
      <c r="BD169" s="208">
        <f t="shared" si="295"/>
        <v>0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1</v>
      </c>
      <c r="BO169" s="208">
        <v>0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55</v>
      </c>
      <c r="CB169" s="207">
        <v>8</v>
      </c>
      <c r="CC169" s="207">
        <v>0</v>
      </c>
      <c r="CD169" s="207">
        <v>0</v>
      </c>
      <c r="CE169" s="207">
        <v>0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62</v>
      </c>
      <c r="Y170">
        <f t="shared" si="276"/>
        <v>6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118</v>
      </c>
      <c r="BB170" s="208">
        <f t="shared" si="293"/>
        <v>8</v>
      </c>
      <c r="BC170" s="208">
        <f t="shared" si="294"/>
        <v>1</v>
      </c>
      <c r="BD170" s="208">
        <f t="shared" si="295"/>
        <v>0</v>
      </c>
      <c r="BE170" s="208">
        <f t="shared" si="296"/>
        <v>0</v>
      </c>
      <c r="BF170" s="208">
        <f t="shared" si="297"/>
        <v>0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1</v>
      </c>
      <c r="BO170" s="208">
        <v>1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46</v>
      </c>
      <c r="CB170" s="207">
        <v>11</v>
      </c>
      <c r="CC170" s="207">
        <v>0</v>
      </c>
      <c r="CD170" s="207">
        <v>0</v>
      </c>
      <c r="CE170" s="207">
        <v>0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108</v>
      </c>
      <c r="BB171" s="208">
        <f t="shared" si="293"/>
        <v>9</v>
      </c>
      <c r="BC171" s="208">
        <f t="shared" si="294"/>
        <v>0</v>
      </c>
      <c r="BD171" s="208">
        <f t="shared" si="295"/>
        <v>0</v>
      </c>
      <c r="BE171" s="208">
        <f t="shared" si="296"/>
        <v>0</v>
      </c>
      <c r="BF171" s="208">
        <f t="shared" si="297"/>
        <v>0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208">
        <f t="shared" si="292"/>
        <v>125</v>
      </c>
      <c r="BB172" s="208">
        <f t="shared" si="293"/>
        <v>3</v>
      </c>
      <c r="BC172" s="208">
        <f t="shared" si="294"/>
        <v>0</v>
      </c>
      <c r="BD172" s="208">
        <f t="shared" si="295"/>
        <v>0</v>
      </c>
      <c r="BE172" s="208">
        <f t="shared" si="296"/>
        <v>0</v>
      </c>
      <c r="BF172" s="208">
        <f t="shared" si="297"/>
        <v>0</v>
      </c>
      <c r="BG172" s="208">
        <f t="shared" si="298"/>
        <v>0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208">
        <f t="shared" si="292"/>
        <v>120</v>
      </c>
      <c r="BB173" s="208">
        <f t="shared" si="293"/>
        <v>13</v>
      </c>
      <c r="BC173" s="208">
        <f t="shared" si="294"/>
        <v>0</v>
      </c>
      <c r="BD173" s="208">
        <f t="shared" si="295"/>
        <v>0</v>
      </c>
      <c r="BE173" s="208">
        <f t="shared" si="296"/>
        <v>0</v>
      </c>
      <c r="BF173" s="208">
        <f t="shared" si="297"/>
        <v>0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208">
        <f t="shared" si="292"/>
        <v>119</v>
      </c>
      <c r="BB174" s="208">
        <f t="shared" si="293"/>
        <v>12</v>
      </c>
      <c r="BC174" s="208">
        <f t="shared" si="294"/>
        <v>0</v>
      </c>
      <c r="BD174" s="208">
        <f t="shared" si="295"/>
        <v>0</v>
      </c>
      <c r="BE174" s="208">
        <f t="shared" si="296"/>
        <v>0</v>
      </c>
      <c r="BF174" s="208">
        <f t="shared" si="297"/>
        <v>0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208">
        <f t="shared" si="292"/>
        <v>79</v>
      </c>
      <c r="BB175" s="208">
        <f t="shared" si="293"/>
        <v>2</v>
      </c>
      <c r="BC175" s="208">
        <f t="shared" si="294"/>
        <v>1</v>
      </c>
      <c r="BD175" s="208">
        <f t="shared" si="295"/>
        <v>0</v>
      </c>
      <c r="BE175" s="208">
        <f t="shared" si="296"/>
        <v>0</v>
      </c>
      <c r="BF175" s="208">
        <f t="shared" si="297"/>
        <v>0</v>
      </c>
      <c r="BG175" s="208">
        <f t="shared" si="298"/>
        <v>0</v>
      </c>
      <c r="BH175" s="208">
        <f t="shared" si="299"/>
        <v>0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208">
        <f t="shared" si="292"/>
        <v>56</v>
      </c>
      <c r="BB176" s="208">
        <f t="shared" si="293"/>
        <v>8</v>
      </c>
      <c r="BC176" s="208">
        <f t="shared" si="294"/>
        <v>0</v>
      </c>
      <c r="BD176" s="208">
        <f t="shared" si="295"/>
        <v>0</v>
      </c>
      <c r="BE176" s="208">
        <f t="shared" si="296"/>
        <v>0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208">
        <f t="shared" si="292"/>
        <v>47</v>
      </c>
      <c r="BB177" s="208">
        <f t="shared" si="293"/>
        <v>12</v>
      </c>
      <c r="BC177" s="208">
        <f t="shared" si="294"/>
        <v>0</v>
      </c>
      <c r="BD177" s="208">
        <f t="shared" si="295"/>
        <v>0</v>
      </c>
      <c r="BE177" s="208">
        <f t="shared" si="296"/>
        <v>0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4.3588812204867419E-3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7.2648020341445699E-4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55" t="str">
        <f>A1</f>
        <v>Comptages vitesse TV/PL à Vincennes</v>
      </c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7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Crébillon</v>
      </c>
      <c r="K198" s="4"/>
      <c r="L198" s="11"/>
      <c r="M198" s="4"/>
      <c r="N198" s="4"/>
      <c r="O198" s="4" t="str">
        <f>O3</f>
        <v>Et</v>
      </c>
      <c r="P198" s="105" t="str">
        <f>P3</f>
        <v>Rue Leroyer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212">
        <f t="shared" ref="B203:B217" si="304">X213</f>
        <v>25</v>
      </c>
      <c r="C203" s="218">
        <f t="shared" ref="C203:C217" si="305">AL213</f>
        <v>0</v>
      </c>
      <c r="D203" s="212">
        <f t="shared" ref="D203:D217" si="306">Y213</f>
        <v>4</v>
      </c>
      <c r="E203" s="218">
        <f t="shared" ref="E203:E217" si="307">AM213</f>
        <v>0</v>
      </c>
      <c r="F203" s="212">
        <f t="shared" ref="F203:F217" si="308">Z213</f>
        <v>1</v>
      </c>
      <c r="G203" s="218">
        <f t="shared" ref="G203:G217" si="309">AN213</f>
        <v>0</v>
      </c>
      <c r="H203" s="212">
        <f t="shared" ref="H203:H217" si="310">AA213</f>
        <v>0</v>
      </c>
      <c r="I203" s="218">
        <f t="shared" ref="I203:I217" si="311">AO213</f>
        <v>0</v>
      </c>
      <c r="J203" s="212">
        <f t="shared" ref="J203:J217" si="312">AB213</f>
        <v>0</v>
      </c>
      <c r="K203" s="218">
        <f t="shared" ref="K203:K217" si="313">AP213</f>
        <v>0</v>
      </c>
      <c r="L203" s="212">
        <f t="shared" ref="L203:L217" si="314">AC213</f>
        <v>0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30</v>
      </c>
      <c r="U203" s="218">
        <f t="shared" ref="U203:U218" si="323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212">
        <f t="shared" si="304"/>
        <v>21</v>
      </c>
      <c r="C204" s="218">
        <f t="shared" si="305"/>
        <v>1</v>
      </c>
      <c r="D204" s="212">
        <f t="shared" si="306"/>
        <v>4</v>
      </c>
      <c r="E204" s="218">
        <f t="shared" si="307"/>
        <v>0</v>
      </c>
      <c r="F204" s="212">
        <f t="shared" si="308"/>
        <v>0</v>
      </c>
      <c r="G204" s="218">
        <f t="shared" si="309"/>
        <v>0</v>
      </c>
      <c r="H204" s="212">
        <f t="shared" si="310"/>
        <v>0</v>
      </c>
      <c r="I204" s="218">
        <f t="shared" si="311"/>
        <v>0</v>
      </c>
      <c r="J204" s="212">
        <f t="shared" si="312"/>
        <v>0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25</v>
      </c>
      <c r="U204" s="218">
        <f t="shared" si="323"/>
        <v>1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212">
        <f t="shared" si="304"/>
        <v>4</v>
      </c>
      <c r="C205" s="218">
        <f t="shared" si="305"/>
        <v>0</v>
      </c>
      <c r="D205" s="212">
        <f t="shared" si="306"/>
        <v>5</v>
      </c>
      <c r="E205" s="218">
        <f t="shared" si="307"/>
        <v>0</v>
      </c>
      <c r="F205" s="212">
        <f t="shared" si="308"/>
        <v>0</v>
      </c>
      <c r="G205" s="218">
        <f t="shared" si="309"/>
        <v>0</v>
      </c>
      <c r="H205" s="212">
        <f t="shared" si="310"/>
        <v>0</v>
      </c>
      <c r="I205" s="218">
        <f t="shared" si="311"/>
        <v>0</v>
      </c>
      <c r="J205" s="212">
        <f t="shared" si="312"/>
        <v>0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0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9</v>
      </c>
      <c r="U205" s="218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212">
        <f t="shared" si="304"/>
        <v>5</v>
      </c>
      <c r="C206" s="218">
        <f t="shared" si="305"/>
        <v>0</v>
      </c>
      <c r="D206" s="212">
        <f t="shared" si="306"/>
        <v>2</v>
      </c>
      <c r="E206" s="218">
        <f t="shared" si="307"/>
        <v>0</v>
      </c>
      <c r="F206" s="212">
        <f t="shared" si="308"/>
        <v>1</v>
      </c>
      <c r="G206" s="218">
        <f t="shared" si="309"/>
        <v>0</v>
      </c>
      <c r="H206" s="212">
        <f t="shared" si="310"/>
        <v>0</v>
      </c>
      <c r="I206" s="218">
        <f t="shared" si="311"/>
        <v>0</v>
      </c>
      <c r="J206" s="212">
        <f t="shared" si="312"/>
        <v>0</v>
      </c>
      <c r="K206" s="218">
        <f t="shared" si="313"/>
        <v>0</v>
      </c>
      <c r="L206" s="212">
        <f t="shared" si="314"/>
        <v>0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8</v>
      </c>
      <c r="U206" s="218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212">
        <f t="shared" si="304"/>
        <v>9</v>
      </c>
      <c r="C207" s="218">
        <f t="shared" si="305"/>
        <v>0</v>
      </c>
      <c r="D207" s="212">
        <f t="shared" si="306"/>
        <v>5</v>
      </c>
      <c r="E207" s="218">
        <f t="shared" si="307"/>
        <v>0</v>
      </c>
      <c r="F207" s="212">
        <f t="shared" si="308"/>
        <v>0</v>
      </c>
      <c r="G207" s="218">
        <f t="shared" si="309"/>
        <v>0</v>
      </c>
      <c r="H207" s="212">
        <f t="shared" si="310"/>
        <v>0</v>
      </c>
      <c r="I207" s="218">
        <f t="shared" si="311"/>
        <v>0</v>
      </c>
      <c r="J207" s="212">
        <f t="shared" si="312"/>
        <v>0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14</v>
      </c>
      <c r="U207" s="218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212">
        <f t="shared" si="304"/>
        <v>8</v>
      </c>
      <c r="C208" s="218">
        <f t="shared" si="305"/>
        <v>0</v>
      </c>
      <c r="D208" s="212">
        <f t="shared" si="306"/>
        <v>3</v>
      </c>
      <c r="E208" s="218">
        <f t="shared" si="307"/>
        <v>0</v>
      </c>
      <c r="F208" s="212">
        <f t="shared" si="308"/>
        <v>0</v>
      </c>
      <c r="G208" s="218">
        <f t="shared" si="309"/>
        <v>0</v>
      </c>
      <c r="H208" s="212">
        <f t="shared" si="310"/>
        <v>0</v>
      </c>
      <c r="I208" s="218">
        <f t="shared" si="311"/>
        <v>0</v>
      </c>
      <c r="J208" s="212">
        <f t="shared" si="312"/>
        <v>0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11</v>
      </c>
      <c r="U208" s="218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212">
        <f t="shared" si="304"/>
        <v>19</v>
      </c>
      <c r="C209" s="218">
        <f t="shared" si="305"/>
        <v>0</v>
      </c>
      <c r="D209" s="212">
        <f t="shared" si="306"/>
        <v>2</v>
      </c>
      <c r="E209" s="218">
        <f t="shared" si="307"/>
        <v>0</v>
      </c>
      <c r="F209" s="212">
        <f t="shared" si="308"/>
        <v>0</v>
      </c>
      <c r="G209" s="218">
        <f t="shared" si="309"/>
        <v>0</v>
      </c>
      <c r="H209" s="212">
        <f t="shared" si="310"/>
        <v>0</v>
      </c>
      <c r="I209" s="218">
        <f t="shared" si="311"/>
        <v>0</v>
      </c>
      <c r="J209" s="212">
        <f t="shared" si="312"/>
        <v>0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21</v>
      </c>
      <c r="U209" s="218">
        <f t="shared" si="323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212">
        <f t="shared" si="304"/>
        <v>74</v>
      </c>
      <c r="C210" s="218">
        <f t="shared" si="305"/>
        <v>0</v>
      </c>
      <c r="D210" s="212">
        <f t="shared" si="306"/>
        <v>4</v>
      </c>
      <c r="E210" s="218">
        <f t="shared" si="307"/>
        <v>0</v>
      </c>
      <c r="F210" s="212">
        <f t="shared" si="308"/>
        <v>0</v>
      </c>
      <c r="G210" s="218">
        <f t="shared" si="309"/>
        <v>0</v>
      </c>
      <c r="H210" s="212">
        <f t="shared" si="310"/>
        <v>0</v>
      </c>
      <c r="I210" s="218">
        <f t="shared" si="311"/>
        <v>0</v>
      </c>
      <c r="J210" s="212">
        <f t="shared" si="312"/>
        <v>0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78</v>
      </c>
      <c r="U210" s="218">
        <f t="shared" si="323"/>
        <v>0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212">
        <f t="shared" si="304"/>
        <v>145</v>
      </c>
      <c r="C211" s="218">
        <f t="shared" si="305"/>
        <v>2</v>
      </c>
      <c r="D211" s="212">
        <f t="shared" si="306"/>
        <v>5</v>
      </c>
      <c r="E211" s="218">
        <f t="shared" si="307"/>
        <v>0</v>
      </c>
      <c r="F211" s="212">
        <f t="shared" si="308"/>
        <v>0</v>
      </c>
      <c r="G211" s="218">
        <f t="shared" si="309"/>
        <v>0</v>
      </c>
      <c r="H211" s="212">
        <f t="shared" si="310"/>
        <v>0</v>
      </c>
      <c r="I211" s="218">
        <f t="shared" si="311"/>
        <v>0</v>
      </c>
      <c r="J211" s="212">
        <f t="shared" si="312"/>
        <v>0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0</v>
      </c>
      <c r="S211" s="218">
        <f t="shared" si="321"/>
        <v>0</v>
      </c>
      <c r="T211" s="212">
        <f t="shared" si="322"/>
        <v>150</v>
      </c>
      <c r="U211" s="218">
        <f t="shared" si="323"/>
        <v>2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212">
        <f t="shared" si="304"/>
        <v>107</v>
      </c>
      <c r="C212" s="218">
        <f t="shared" si="305"/>
        <v>8</v>
      </c>
      <c r="D212" s="212">
        <f t="shared" si="306"/>
        <v>6</v>
      </c>
      <c r="E212" s="218">
        <f t="shared" si="307"/>
        <v>0</v>
      </c>
      <c r="F212" s="212">
        <f t="shared" si="308"/>
        <v>0</v>
      </c>
      <c r="G212" s="218">
        <f t="shared" si="309"/>
        <v>0</v>
      </c>
      <c r="H212" s="212">
        <f t="shared" si="310"/>
        <v>0</v>
      </c>
      <c r="I212" s="218">
        <f t="shared" si="311"/>
        <v>0</v>
      </c>
      <c r="J212" s="212">
        <f t="shared" si="312"/>
        <v>0</v>
      </c>
      <c r="K212" s="218">
        <f t="shared" si="313"/>
        <v>0</v>
      </c>
      <c r="L212" s="212">
        <f t="shared" si="314"/>
        <v>0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113</v>
      </c>
      <c r="U212" s="218">
        <f t="shared" si="323"/>
        <v>8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212">
        <f t="shared" si="304"/>
        <v>100</v>
      </c>
      <c r="C213" s="218">
        <f t="shared" si="305"/>
        <v>2</v>
      </c>
      <c r="D213" s="212">
        <f t="shared" si="306"/>
        <v>5</v>
      </c>
      <c r="E213" s="218">
        <f t="shared" si="307"/>
        <v>0</v>
      </c>
      <c r="F213" s="212">
        <f t="shared" si="308"/>
        <v>0</v>
      </c>
      <c r="G213" s="218">
        <f t="shared" si="309"/>
        <v>0</v>
      </c>
      <c r="H213" s="212">
        <f t="shared" si="310"/>
        <v>0</v>
      </c>
      <c r="I213" s="218">
        <f t="shared" si="311"/>
        <v>0</v>
      </c>
      <c r="J213" s="212">
        <f t="shared" si="312"/>
        <v>0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105</v>
      </c>
      <c r="U213" s="218">
        <f t="shared" si="323"/>
        <v>2</v>
      </c>
      <c r="V213" s="26"/>
      <c r="W213" s="4"/>
      <c r="X213">
        <f>BA80</f>
        <v>25</v>
      </c>
      <c r="Y213">
        <f t="shared" ref="Y213:AI213" si="324">BB80</f>
        <v>4</v>
      </c>
      <c r="Z213">
        <f t="shared" si="324"/>
        <v>1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212">
        <f t="shared" si="304"/>
        <v>125</v>
      </c>
      <c r="C214" s="218">
        <f t="shared" si="305"/>
        <v>1</v>
      </c>
      <c r="D214" s="212">
        <f t="shared" si="306"/>
        <v>14</v>
      </c>
      <c r="E214" s="218">
        <f t="shared" si="307"/>
        <v>0</v>
      </c>
      <c r="F214" s="212">
        <f t="shared" si="308"/>
        <v>0</v>
      </c>
      <c r="G214" s="218">
        <f t="shared" si="309"/>
        <v>0</v>
      </c>
      <c r="H214" s="212">
        <f t="shared" si="310"/>
        <v>0</v>
      </c>
      <c r="I214" s="218">
        <f t="shared" si="311"/>
        <v>0</v>
      </c>
      <c r="J214" s="212">
        <f t="shared" si="312"/>
        <v>0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139</v>
      </c>
      <c r="U214" s="218">
        <f t="shared" si="323"/>
        <v>1</v>
      </c>
      <c r="V214" s="26"/>
      <c r="W214" s="4"/>
      <c r="X214">
        <f t="shared" ref="X214:X227" si="326">BA81</f>
        <v>21</v>
      </c>
      <c r="Y214">
        <f t="shared" ref="Y214:Y227" si="327">BB81</f>
        <v>4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1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435</v>
      </c>
      <c r="BP214">
        <f t="shared" ref="BP214:BY214" si="350">SUM(BO3:BO170)</f>
        <v>16</v>
      </c>
      <c r="BQ214">
        <f t="shared" si="350"/>
        <v>1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452</v>
      </c>
      <c r="CA214">
        <f>SUM(BZ3:BZ170)</f>
        <v>0</v>
      </c>
      <c r="CB214">
        <f t="shared" ref="CB214:CK214" si="351">SUM(CA3:CA170)</f>
        <v>16540</v>
      </c>
      <c r="CC214">
        <f t="shared" si="351"/>
        <v>1052</v>
      </c>
      <c r="CD214">
        <f t="shared" si="351"/>
        <v>48</v>
      </c>
      <c r="CE214">
        <f t="shared" si="351"/>
        <v>7</v>
      </c>
      <c r="CF214">
        <f t="shared" si="351"/>
        <v>7</v>
      </c>
      <c r="CG214">
        <f t="shared" si="351"/>
        <v>0</v>
      </c>
      <c r="CH214">
        <f t="shared" si="351"/>
        <v>2</v>
      </c>
      <c r="CI214">
        <f t="shared" si="351"/>
        <v>0</v>
      </c>
      <c r="CJ214">
        <f t="shared" si="351"/>
        <v>0</v>
      </c>
      <c r="CK214">
        <f t="shared" si="351"/>
        <v>2</v>
      </c>
      <c r="CL214" s="2">
        <f>SUM(CA214:CK214)</f>
        <v>17658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212">
        <f t="shared" si="304"/>
        <v>114</v>
      </c>
      <c r="C215" s="218">
        <f t="shared" si="305"/>
        <v>3</v>
      </c>
      <c r="D215" s="212">
        <f t="shared" si="306"/>
        <v>14</v>
      </c>
      <c r="E215" s="218">
        <f t="shared" si="307"/>
        <v>0</v>
      </c>
      <c r="F215" s="212">
        <f t="shared" si="308"/>
        <v>2</v>
      </c>
      <c r="G215" s="218">
        <f t="shared" si="309"/>
        <v>0</v>
      </c>
      <c r="H215" s="212">
        <f t="shared" si="310"/>
        <v>0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0</v>
      </c>
      <c r="M215" s="218">
        <f t="shared" si="315"/>
        <v>0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130</v>
      </c>
      <c r="U215" s="218">
        <f t="shared" si="323"/>
        <v>3</v>
      </c>
      <c r="V215" s="26"/>
      <c r="W215" s="4"/>
      <c r="X215">
        <f t="shared" si="326"/>
        <v>4</v>
      </c>
      <c r="Y215">
        <f t="shared" si="327"/>
        <v>5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212">
        <f t="shared" si="304"/>
        <v>128</v>
      </c>
      <c r="C216" s="218">
        <f t="shared" si="305"/>
        <v>3</v>
      </c>
      <c r="D216" s="212">
        <f t="shared" si="306"/>
        <v>11</v>
      </c>
      <c r="E216" s="218">
        <f t="shared" si="307"/>
        <v>0</v>
      </c>
      <c r="F216" s="212">
        <f t="shared" si="308"/>
        <v>0</v>
      </c>
      <c r="G216" s="218">
        <f t="shared" si="309"/>
        <v>0</v>
      </c>
      <c r="H216" s="212">
        <f t="shared" si="310"/>
        <v>0</v>
      </c>
      <c r="I216" s="218">
        <f t="shared" si="311"/>
        <v>0</v>
      </c>
      <c r="J216" s="212">
        <f t="shared" si="312"/>
        <v>0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139</v>
      </c>
      <c r="U216" s="218">
        <f t="shared" si="323"/>
        <v>3</v>
      </c>
      <c r="V216" s="26"/>
      <c r="W216" s="4"/>
      <c r="X216">
        <f t="shared" si="326"/>
        <v>5</v>
      </c>
      <c r="Y216">
        <f t="shared" si="327"/>
        <v>2</v>
      </c>
      <c r="Z216">
        <f t="shared" si="328"/>
        <v>1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15.774336283185841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35.680711292332084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212">
        <f t="shared" si="304"/>
        <v>118</v>
      </c>
      <c r="C217" s="218">
        <f t="shared" si="305"/>
        <v>1</v>
      </c>
      <c r="D217" s="212">
        <f t="shared" si="306"/>
        <v>12</v>
      </c>
      <c r="E217" s="218">
        <f t="shared" si="307"/>
        <v>0</v>
      </c>
      <c r="F217" s="212">
        <f t="shared" si="308"/>
        <v>0</v>
      </c>
      <c r="G217" s="218">
        <f t="shared" si="309"/>
        <v>0</v>
      </c>
      <c r="H217" s="212">
        <f t="shared" si="310"/>
        <v>0</v>
      </c>
      <c r="I217" s="218">
        <f t="shared" si="311"/>
        <v>0</v>
      </c>
      <c r="J217" s="212">
        <f t="shared" si="312"/>
        <v>0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130</v>
      </c>
      <c r="U217" s="218">
        <f t="shared" si="323"/>
        <v>1</v>
      </c>
      <c r="V217" s="26"/>
      <c r="W217" s="4"/>
      <c r="X217">
        <f t="shared" si="326"/>
        <v>9</v>
      </c>
      <c r="Y217">
        <f t="shared" si="327"/>
        <v>5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212">
        <f t="shared" ref="B218:B226" si="352">X229</f>
        <v>146</v>
      </c>
      <c r="C218" s="218">
        <f t="shared" ref="C218:C226" si="353">AL229</f>
        <v>3</v>
      </c>
      <c r="D218" s="212">
        <f t="shared" ref="D218:D226" si="354">Y229</f>
        <v>11</v>
      </c>
      <c r="E218" s="218">
        <f t="shared" ref="E218:E226" si="355">AM229</f>
        <v>0</v>
      </c>
      <c r="F218" s="212">
        <f t="shared" ref="F218:F226" si="356">Z229</f>
        <v>0</v>
      </c>
      <c r="G218" s="218">
        <f t="shared" ref="G218:G226" si="357">AN229</f>
        <v>0</v>
      </c>
      <c r="H218" s="212">
        <f t="shared" ref="H218:H226" si="358">AA229</f>
        <v>3</v>
      </c>
      <c r="I218" s="218">
        <f t="shared" ref="I218:I226" si="359">AO229</f>
        <v>0</v>
      </c>
      <c r="J218" s="212">
        <f t="shared" ref="J218:J226" si="360">AB229</f>
        <v>0</v>
      </c>
      <c r="K218" s="218">
        <f t="shared" ref="K218:K226" si="361">AP229</f>
        <v>0</v>
      </c>
      <c r="L218" s="212">
        <f t="shared" ref="L218:L226" si="362">AC229</f>
        <v>0</v>
      </c>
      <c r="M218" s="218">
        <f t="shared" ref="M218:M226" si="363">AQ229</f>
        <v>0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160</v>
      </c>
      <c r="U218" s="218">
        <f t="shared" si="323"/>
        <v>3</v>
      </c>
      <c r="V218" s="26"/>
      <c r="W218" s="4"/>
      <c r="X218">
        <f t="shared" si="326"/>
        <v>8</v>
      </c>
      <c r="Y218">
        <f t="shared" si="327"/>
        <v>3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212">
        <f t="shared" si="352"/>
        <v>210</v>
      </c>
      <c r="C219" s="218">
        <f t="shared" si="353"/>
        <v>4</v>
      </c>
      <c r="D219" s="212">
        <f t="shared" si="354"/>
        <v>22</v>
      </c>
      <c r="E219" s="218">
        <f t="shared" si="355"/>
        <v>0</v>
      </c>
      <c r="F219" s="212">
        <f t="shared" si="356"/>
        <v>0</v>
      </c>
      <c r="G219" s="218">
        <f t="shared" si="357"/>
        <v>0</v>
      </c>
      <c r="H219" s="212">
        <f t="shared" si="358"/>
        <v>0</v>
      </c>
      <c r="I219" s="218">
        <f t="shared" si="359"/>
        <v>0</v>
      </c>
      <c r="J219" s="212">
        <f t="shared" si="360"/>
        <v>0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232</v>
      </c>
      <c r="U219" s="218">
        <f t="shared" ref="U219:U226" si="371">SUM(C219,E219,G219,I219,K219,M219,O219,Q219,S219)</f>
        <v>4</v>
      </c>
      <c r="V219" s="26"/>
      <c r="W219" s="4"/>
      <c r="X219">
        <f t="shared" si="326"/>
        <v>19</v>
      </c>
      <c r="Y219">
        <f t="shared" si="327"/>
        <v>2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212">
        <f t="shared" si="352"/>
        <v>335</v>
      </c>
      <c r="C220" s="218">
        <f t="shared" si="353"/>
        <v>4</v>
      </c>
      <c r="D220" s="212">
        <f t="shared" si="354"/>
        <v>4</v>
      </c>
      <c r="E220" s="218">
        <f t="shared" si="355"/>
        <v>0</v>
      </c>
      <c r="F220" s="212">
        <f t="shared" si="356"/>
        <v>0</v>
      </c>
      <c r="G220" s="218">
        <f t="shared" si="357"/>
        <v>0</v>
      </c>
      <c r="H220" s="212">
        <f t="shared" si="358"/>
        <v>0</v>
      </c>
      <c r="I220" s="218">
        <f t="shared" si="359"/>
        <v>0</v>
      </c>
      <c r="J220" s="212">
        <f t="shared" si="360"/>
        <v>0</v>
      </c>
      <c r="K220" s="218">
        <f t="shared" si="361"/>
        <v>0</v>
      </c>
      <c r="L220" s="212">
        <f t="shared" si="362"/>
        <v>0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339</v>
      </c>
      <c r="U220" s="218">
        <f t="shared" si="371"/>
        <v>4</v>
      </c>
      <c r="V220" s="26"/>
      <c r="W220" s="4"/>
      <c r="X220">
        <f t="shared" si="326"/>
        <v>74</v>
      </c>
      <c r="Y220">
        <f t="shared" si="327"/>
        <v>4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0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212">
        <f t="shared" si="352"/>
        <v>369</v>
      </c>
      <c r="C221" s="218">
        <f t="shared" si="353"/>
        <v>13</v>
      </c>
      <c r="D221" s="212">
        <f t="shared" si="354"/>
        <v>6</v>
      </c>
      <c r="E221" s="218">
        <f t="shared" si="355"/>
        <v>0</v>
      </c>
      <c r="F221" s="212">
        <f t="shared" si="356"/>
        <v>1</v>
      </c>
      <c r="G221" s="218">
        <f t="shared" si="357"/>
        <v>0</v>
      </c>
      <c r="H221" s="212">
        <f t="shared" si="358"/>
        <v>0</v>
      </c>
      <c r="I221" s="218">
        <f t="shared" si="359"/>
        <v>0</v>
      </c>
      <c r="J221" s="212">
        <f t="shared" si="360"/>
        <v>0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376</v>
      </c>
      <c r="U221" s="218">
        <f t="shared" si="371"/>
        <v>13</v>
      </c>
      <c r="V221" s="26"/>
      <c r="W221" s="4"/>
      <c r="X221">
        <f t="shared" si="326"/>
        <v>145</v>
      </c>
      <c r="Y221">
        <f t="shared" si="327"/>
        <v>5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2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212">
        <f t="shared" si="352"/>
        <v>278</v>
      </c>
      <c r="C222" s="218">
        <f t="shared" si="353"/>
        <v>4</v>
      </c>
      <c r="D222" s="212">
        <f t="shared" si="354"/>
        <v>10</v>
      </c>
      <c r="E222" s="218">
        <f t="shared" si="355"/>
        <v>0</v>
      </c>
      <c r="F222" s="212">
        <f t="shared" si="356"/>
        <v>0</v>
      </c>
      <c r="G222" s="218">
        <f t="shared" si="357"/>
        <v>0</v>
      </c>
      <c r="H222" s="212">
        <f t="shared" si="358"/>
        <v>0</v>
      </c>
      <c r="I222" s="218">
        <f t="shared" si="359"/>
        <v>0</v>
      </c>
      <c r="J222" s="212">
        <f t="shared" si="360"/>
        <v>0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288</v>
      </c>
      <c r="U222" s="218">
        <f t="shared" si="371"/>
        <v>4</v>
      </c>
      <c r="V222" s="26"/>
      <c r="W222" s="4"/>
      <c r="X222">
        <f t="shared" si="326"/>
        <v>107</v>
      </c>
      <c r="Y222">
        <f t="shared" si="327"/>
        <v>6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8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212">
        <f t="shared" si="352"/>
        <v>168</v>
      </c>
      <c r="C223" s="218">
        <f t="shared" si="353"/>
        <v>6</v>
      </c>
      <c r="D223" s="212">
        <f t="shared" si="354"/>
        <v>11</v>
      </c>
      <c r="E223" s="218">
        <f t="shared" si="355"/>
        <v>0</v>
      </c>
      <c r="F223" s="212">
        <f t="shared" si="356"/>
        <v>1</v>
      </c>
      <c r="G223" s="218">
        <f t="shared" si="357"/>
        <v>0</v>
      </c>
      <c r="H223" s="212">
        <f t="shared" si="358"/>
        <v>0</v>
      </c>
      <c r="I223" s="218">
        <f t="shared" si="359"/>
        <v>0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180</v>
      </c>
      <c r="U223" s="218">
        <f t="shared" si="371"/>
        <v>6</v>
      </c>
      <c r="V223" s="26"/>
      <c r="W223" s="4"/>
      <c r="X223">
        <f t="shared" si="326"/>
        <v>100</v>
      </c>
      <c r="Y223">
        <f t="shared" si="327"/>
        <v>5</v>
      </c>
      <c r="Z223">
        <f t="shared" si="328"/>
        <v>0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2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212">
        <f t="shared" si="352"/>
        <v>66</v>
      </c>
      <c r="C224" s="218">
        <f t="shared" si="353"/>
        <v>3</v>
      </c>
      <c r="D224" s="212">
        <f t="shared" si="354"/>
        <v>11</v>
      </c>
      <c r="E224" s="218">
        <f t="shared" si="355"/>
        <v>0</v>
      </c>
      <c r="F224" s="212">
        <f t="shared" si="356"/>
        <v>0</v>
      </c>
      <c r="G224" s="218">
        <f t="shared" si="357"/>
        <v>0</v>
      </c>
      <c r="H224" s="212">
        <f t="shared" si="358"/>
        <v>0</v>
      </c>
      <c r="I224" s="218">
        <f t="shared" si="359"/>
        <v>0</v>
      </c>
      <c r="J224" s="212">
        <f t="shared" si="360"/>
        <v>0</v>
      </c>
      <c r="K224" s="218">
        <f t="shared" si="361"/>
        <v>0</v>
      </c>
      <c r="L224" s="212">
        <f t="shared" si="362"/>
        <v>0</v>
      </c>
      <c r="M224" s="218">
        <f t="shared" si="363"/>
        <v>0</v>
      </c>
      <c r="N224" s="212">
        <f t="shared" si="364"/>
        <v>0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77</v>
      </c>
      <c r="U224" s="218">
        <f t="shared" si="371"/>
        <v>3</v>
      </c>
      <c r="V224" s="26"/>
      <c r="W224" s="4"/>
      <c r="X224">
        <f t="shared" si="326"/>
        <v>125</v>
      </c>
      <c r="Y224">
        <f t="shared" si="327"/>
        <v>14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1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212">
        <f t="shared" si="352"/>
        <v>64</v>
      </c>
      <c r="C225" s="218">
        <f t="shared" si="353"/>
        <v>3</v>
      </c>
      <c r="D225" s="212">
        <f t="shared" si="354"/>
        <v>7</v>
      </c>
      <c r="E225" s="218">
        <f t="shared" si="355"/>
        <v>0</v>
      </c>
      <c r="F225" s="212">
        <f t="shared" si="356"/>
        <v>0</v>
      </c>
      <c r="G225" s="218">
        <f t="shared" si="357"/>
        <v>0</v>
      </c>
      <c r="H225" s="212">
        <f t="shared" si="358"/>
        <v>0</v>
      </c>
      <c r="I225" s="218">
        <f t="shared" si="359"/>
        <v>0</v>
      </c>
      <c r="J225" s="212">
        <f t="shared" si="360"/>
        <v>0</v>
      </c>
      <c r="K225" s="218">
        <f t="shared" si="361"/>
        <v>0</v>
      </c>
      <c r="L225" s="212">
        <f t="shared" si="362"/>
        <v>0</v>
      </c>
      <c r="M225" s="218">
        <f t="shared" si="363"/>
        <v>0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71</v>
      </c>
      <c r="U225" s="218">
        <f t="shared" si="371"/>
        <v>3</v>
      </c>
      <c r="V225" s="26"/>
      <c r="W225" s="4"/>
      <c r="X225">
        <f t="shared" si="326"/>
        <v>114</v>
      </c>
      <c r="Y225">
        <f t="shared" si="327"/>
        <v>14</v>
      </c>
      <c r="Z225">
        <f t="shared" si="328"/>
        <v>2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3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212">
        <f t="shared" si="352"/>
        <v>31</v>
      </c>
      <c r="C226" s="218">
        <f t="shared" si="353"/>
        <v>0</v>
      </c>
      <c r="D226" s="212">
        <f t="shared" si="354"/>
        <v>15</v>
      </c>
      <c r="E226" s="218">
        <f t="shared" si="355"/>
        <v>0</v>
      </c>
      <c r="F226" s="212">
        <f t="shared" si="356"/>
        <v>0</v>
      </c>
      <c r="G226" s="218">
        <f t="shared" si="357"/>
        <v>0</v>
      </c>
      <c r="H226" s="212">
        <f t="shared" si="358"/>
        <v>0</v>
      </c>
      <c r="I226" s="218">
        <f t="shared" si="359"/>
        <v>0</v>
      </c>
      <c r="J226" s="212">
        <f t="shared" si="360"/>
        <v>0</v>
      </c>
      <c r="K226" s="218">
        <f t="shared" si="361"/>
        <v>0</v>
      </c>
      <c r="L226" s="212">
        <f t="shared" si="362"/>
        <v>0</v>
      </c>
      <c r="M226" s="218">
        <f t="shared" si="363"/>
        <v>0</v>
      </c>
      <c r="N226" s="212">
        <f t="shared" si="364"/>
        <v>0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46</v>
      </c>
      <c r="U226" s="218">
        <f t="shared" si="371"/>
        <v>0</v>
      </c>
      <c r="V226" s="26"/>
      <c r="W226" s="4"/>
      <c r="X226">
        <f t="shared" si="326"/>
        <v>128</v>
      </c>
      <c r="Y226">
        <f t="shared" si="327"/>
        <v>11</v>
      </c>
      <c r="Z226">
        <f t="shared" si="328"/>
        <v>0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3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213">
        <f t="shared" ref="B227:Q227" si="372">SUM(B203:B226)</f>
        <v>2669</v>
      </c>
      <c r="C227" s="219">
        <f t="shared" si="372"/>
        <v>61</v>
      </c>
      <c r="D227" s="213">
        <f t="shared" si="372"/>
        <v>193</v>
      </c>
      <c r="E227" s="219">
        <f t="shared" si="372"/>
        <v>0</v>
      </c>
      <c r="F227" s="213">
        <f t="shared" si="372"/>
        <v>6</v>
      </c>
      <c r="G227" s="219">
        <f t="shared" si="372"/>
        <v>0</v>
      </c>
      <c r="H227" s="213">
        <f t="shared" si="372"/>
        <v>3</v>
      </c>
      <c r="I227" s="219">
        <f t="shared" si="372"/>
        <v>0</v>
      </c>
      <c r="J227" s="213">
        <f t="shared" si="372"/>
        <v>0</v>
      </c>
      <c r="K227" s="219">
        <f t="shared" si="372"/>
        <v>0</v>
      </c>
      <c r="L227" s="213">
        <f t="shared" si="372"/>
        <v>0</v>
      </c>
      <c r="M227" s="219">
        <f t="shared" si="372"/>
        <v>0</v>
      </c>
      <c r="N227" s="213">
        <f t="shared" si="372"/>
        <v>0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0</v>
      </c>
      <c r="S227" s="219">
        <f>SUM(S203:S226)</f>
        <v>0</v>
      </c>
      <c r="T227" s="213">
        <f>SUM(T203:T226)</f>
        <v>2871</v>
      </c>
      <c r="U227" s="219">
        <f>SUM(U203:U226)</f>
        <v>61</v>
      </c>
      <c r="V227" s="26"/>
      <c r="W227" s="4"/>
      <c r="X227">
        <f t="shared" si="326"/>
        <v>118</v>
      </c>
      <c r="Y227">
        <f t="shared" si="327"/>
        <v>12</v>
      </c>
      <c r="Z227">
        <f t="shared" si="328"/>
        <v>0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1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126</v>
      </c>
      <c r="B228" s="214">
        <f>B227/T227</f>
        <v>0.92964123998606762</v>
      </c>
      <c r="C228" s="220">
        <f>C227/T227</f>
        <v>2.1246952281435041E-2</v>
      </c>
      <c r="D228" s="214">
        <f>D227/T227</f>
        <v>6.7223963775687914E-2</v>
      </c>
      <c r="E228" s="220">
        <f>E227/T227</f>
        <v>0</v>
      </c>
      <c r="F228" s="214">
        <f>F227/T227</f>
        <v>2.0898641588296763E-3</v>
      </c>
      <c r="G228" s="220">
        <f>G227/T227</f>
        <v>0</v>
      </c>
      <c r="H228" s="214">
        <f>H227/T227</f>
        <v>1.0449320794148381E-3</v>
      </c>
      <c r="I228" s="220">
        <f>I227/T227</f>
        <v>0</v>
      </c>
      <c r="J228" s="214">
        <f>J227/T227</f>
        <v>0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2.1246952281435041E-2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112</v>
      </c>
      <c r="B229" s="215">
        <f t="shared" ref="B229:U229" si="373">SUM(B209:B223)</f>
        <v>2436</v>
      </c>
      <c r="C229" s="221">
        <f t="shared" si="373"/>
        <v>54</v>
      </c>
      <c r="D229" s="215">
        <f t="shared" si="373"/>
        <v>137</v>
      </c>
      <c r="E229" s="221">
        <f t="shared" si="373"/>
        <v>0</v>
      </c>
      <c r="F229" s="215">
        <f t="shared" si="373"/>
        <v>4</v>
      </c>
      <c r="G229" s="221">
        <f t="shared" si="373"/>
        <v>0</v>
      </c>
      <c r="H229" s="215">
        <f t="shared" si="373"/>
        <v>3</v>
      </c>
      <c r="I229" s="221">
        <f t="shared" si="373"/>
        <v>0</v>
      </c>
      <c r="J229" s="215">
        <f t="shared" si="373"/>
        <v>0</v>
      </c>
      <c r="K229" s="221">
        <f t="shared" si="373"/>
        <v>0</v>
      </c>
      <c r="L229" s="215">
        <f t="shared" si="373"/>
        <v>0</v>
      </c>
      <c r="M229" s="221">
        <f t="shared" si="373"/>
        <v>0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0</v>
      </c>
      <c r="S229" s="221">
        <f t="shared" si="373"/>
        <v>0</v>
      </c>
      <c r="T229" s="215">
        <f t="shared" si="373"/>
        <v>2580</v>
      </c>
      <c r="U229" s="221">
        <f t="shared" si="373"/>
        <v>54</v>
      </c>
      <c r="V229" s="26"/>
      <c r="W229" s="4"/>
      <c r="X229">
        <f t="shared" ref="X229:AI231" si="374">BA95</f>
        <v>146</v>
      </c>
      <c r="Y229">
        <f t="shared" si="374"/>
        <v>11</v>
      </c>
      <c r="Z229">
        <f t="shared" si="374"/>
        <v>0</v>
      </c>
      <c r="AA229">
        <f t="shared" si="374"/>
        <v>3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3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113</v>
      </c>
      <c r="B230" s="216">
        <f t="shared" ref="B230:U230" si="376">B227-B229</f>
        <v>233</v>
      </c>
      <c r="C230" s="222">
        <f t="shared" si="376"/>
        <v>7</v>
      </c>
      <c r="D230" s="216">
        <f t="shared" si="376"/>
        <v>56</v>
      </c>
      <c r="E230" s="222">
        <f t="shared" si="376"/>
        <v>0</v>
      </c>
      <c r="F230" s="216">
        <f t="shared" si="376"/>
        <v>2</v>
      </c>
      <c r="G230" s="222">
        <f t="shared" si="376"/>
        <v>0</v>
      </c>
      <c r="H230" s="216">
        <f t="shared" si="376"/>
        <v>0</v>
      </c>
      <c r="I230" s="222">
        <f t="shared" si="376"/>
        <v>0</v>
      </c>
      <c r="J230" s="216">
        <f t="shared" si="376"/>
        <v>0</v>
      </c>
      <c r="K230" s="222">
        <f t="shared" si="376"/>
        <v>0</v>
      </c>
      <c r="L230" s="216">
        <f t="shared" si="376"/>
        <v>0</v>
      </c>
      <c r="M230" s="222">
        <f t="shared" si="376"/>
        <v>0</v>
      </c>
      <c r="N230" s="216">
        <f t="shared" si="376"/>
        <v>0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291</v>
      </c>
      <c r="U230" s="222">
        <f t="shared" si="376"/>
        <v>7</v>
      </c>
      <c r="V230" s="26"/>
      <c r="W230" s="4"/>
      <c r="X230">
        <f t="shared" si="374"/>
        <v>210</v>
      </c>
      <c r="Y230">
        <f t="shared" si="374"/>
        <v>22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4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2810</v>
      </c>
      <c r="J231" s="56"/>
      <c r="K231" s="53"/>
      <c r="L231" s="60" t="s">
        <v>56</v>
      </c>
      <c r="M231" s="54">
        <f>U227</f>
        <v>61</v>
      </c>
      <c r="N231" s="58"/>
      <c r="O231" s="47"/>
      <c r="P231" s="51"/>
      <c r="Q231" s="48"/>
      <c r="R231" s="49" t="s">
        <v>57</v>
      </c>
      <c r="S231" s="49"/>
      <c r="T231" s="52">
        <f>I231+M231*2</f>
        <v>2932</v>
      </c>
      <c r="U231" s="50"/>
      <c r="V231" s="26"/>
      <c r="W231" s="4"/>
      <c r="X231">
        <f t="shared" si="374"/>
        <v>335</v>
      </c>
      <c r="Y231">
        <f t="shared" si="374"/>
        <v>4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4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16.448972483455243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369</v>
      </c>
      <c r="Y232">
        <f t="shared" si="389"/>
        <v>6</v>
      </c>
      <c r="Z232">
        <f t="shared" si="389"/>
        <v>1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13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278</v>
      </c>
      <c r="Y233">
        <f t="shared" si="389"/>
        <v>10</v>
      </c>
      <c r="Z233">
        <f t="shared" si="389"/>
        <v>0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4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168</v>
      </c>
      <c r="Y234">
        <f t="shared" si="389"/>
        <v>11</v>
      </c>
      <c r="Z234">
        <f t="shared" si="389"/>
        <v>1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6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66</v>
      </c>
      <c r="Y235">
        <f t="shared" si="389"/>
        <v>11</v>
      </c>
      <c r="Z235">
        <f t="shared" si="389"/>
        <v>0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3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64</v>
      </c>
      <c r="Y236">
        <f t="shared" si="389"/>
        <v>7</v>
      </c>
      <c r="Z236">
        <f t="shared" si="389"/>
        <v>0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3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31</v>
      </c>
      <c r="Y237">
        <f t="shared" si="389"/>
        <v>15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1.0449320794148381E-3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55" t="str">
        <f>A1</f>
        <v>Comptages vitesse TV/PL à Vincennes</v>
      </c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7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Crébillon</v>
      </c>
      <c r="K263" s="4"/>
      <c r="L263" s="11"/>
      <c r="M263" s="4"/>
      <c r="N263" s="4"/>
      <c r="O263" s="4" t="str">
        <f>O3</f>
        <v>Et</v>
      </c>
      <c r="P263" s="61" t="str">
        <f>P3</f>
        <v>Rue Leroyer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212">
        <f t="shared" ref="B268:B280" si="390">X280</f>
        <v>28</v>
      </c>
      <c r="C268" s="218">
        <f t="shared" ref="C268:C280" si="391">AL280</f>
        <v>0</v>
      </c>
      <c r="D268" s="212">
        <f t="shared" ref="D268:D280" si="392">Y280</f>
        <v>10</v>
      </c>
      <c r="E268" s="218">
        <f t="shared" ref="E268:E280" si="393">AM280</f>
        <v>0</v>
      </c>
      <c r="F268" s="212">
        <f t="shared" ref="F268:F280" si="394">Z280</f>
        <v>0</v>
      </c>
      <c r="G268" s="218">
        <f t="shared" ref="G268:G280" si="395">AN280</f>
        <v>0</v>
      </c>
      <c r="H268" s="212">
        <f t="shared" ref="H268:H280" si="396">AA280</f>
        <v>0</v>
      </c>
      <c r="I268" s="218">
        <f t="shared" ref="I268:I280" si="397">AO280</f>
        <v>0</v>
      </c>
      <c r="J268" s="212">
        <f t="shared" ref="J268:J280" si="398">AB280</f>
        <v>0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38</v>
      </c>
      <c r="U268" s="218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212">
        <f t="shared" si="390"/>
        <v>17</v>
      </c>
      <c r="C269" s="218">
        <f t="shared" si="391"/>
        <v>0</v>
      </c>
      <c r="D269" s="212">
        <f t="shared" si="392"/>
        <v>3</v>
      </c>
      <c r="E269" s="218">
        <f t="shared" si="393"/>
        <v>0</v>
      </c>
      <c r="F269" s="212">
        <f t="shared" si="394"/>
        <v>0</v>
      </c>
      <c r="G269" s="218">
        <f t="shared" si="395"/>
        <v>0</v>
      </c>
      <c r="H269" s="212">
        <f t="shared" si="396"/>
        <v>0</v>
      </c>
      <c r="I269" s="218">
        <f t="shared" si="397"/>
        <v>0</v>
      </c>
      <c r="J269" s="212">
        <f t="shared" si="398"/>
        <v>0</v>
      </c>
      <c r="K269" s="218">
        <f t="shared" si="399"/>
        <v>0</v>
      </c>
      <c r="L269" s="212">
        <f t="shared" si="400"/>
        <v>0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20</v>
      </c>
      <c r="U269" s="218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212">
        <f t="shared" si="390"/>
        <v>11</v>
      </c>
      <c r="C270" s="218">
        <f t="shared" si="391"/>
        <v>0</v>
      </c>
      <c r="D270" s="212">
        <f t="shared" si="392"/>
        <v>1</v>
      </c>
      <c r="E270" s="218">
        <f t="shared" si="393"/>
        <v>0</v>
      </c>
      <c r="F270" s="212">
        <f t="shared" si="394"/>
        <v>0</v>
      </c>
      <c r="G270" s="218">
        <f t="shared" si="395"/>
        <v>0</v>
      </c>
      <c r="H270" s="212">
        <f t="shared" si="396"/>
        <v>0</v>
      </c>
      <c r="I270" s="218">
        <f t="shared" si="397"/>
        <v>0</v>
      </c>
      <c r="J270" s="212">
        <f t="shared" si="398"/>
        <v>0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12</v>
      </c>
      <c r="U270" s="218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212">
        <f t="shared" si="390"/>
        <v>8</v>
      </c>
      <c r="C271" s="218">
        <f t="shared" si="391"/>
        <v>0</v>
      </c>
      <c r="D271" s="212">
        <f t="shared" si="392"/>
        <v>1</v>
      </c>
      <c r="E271" s="218">
        <f t="shared" si="393"/>
        <v>1</v>
      </c>
      <c r="F271" s="212">
        <f t="shared" si="394"/>
        <v>0</v>
      </c>
      <c r="G271" s="218">
        <f t="shared" si="395"/>
        <v>0</v>
      </c>
      <c r="H271" s="212">
        <f t="shared" si="396"/>
        <v>0</v>
      </c>
      <c r="I271" s="218">
        <f t="shared" si="397"/>
        <v>0</v>
      </c>
      <c r="J271" s="212">
        <f t="shared" si="398"/>
        <v>0</v>
      </c>
      <c r="K271" s="218">
        <f t="shared" si="399"/>
        <v>0</v>
      </c>
      <c r="L271" s="212">
        <f t="shared" si="400"/>
        <v>0</v>
      </c>
      <c r="M271" s="218">
        <f t="shared" si="401"/>
        <v>0</v>
      </c>
      <c r="N271" s="212">
        <f t="shared" si="402"/>
        <v>0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9</v>
      </c>
      <c r="U271" s="218">
        <f t="shared" si="409"/>
        <v>1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212">
        <f t="shared" si="390"/>
        <v>6</v>
      </c>
      <c r="C272" s="218">
        <f t="shared" si="391"/>
        <v>1</v>
      </c>
      <c r="D272" s="212">
        <f t="shared" si="392"/>
        <v>1</v>
      </c>
      <c r="E272" s="218">
        <f t="shared" si="393"/>
        <v>0</v>
      </c>
      <c r="F272" s="212">
        <f t="shared" si="394"/>
        <v>1</v>
      </c>
      <c r="G272" s="218">
        <f t="shared" si="395"/>
        <v>0</v>
      </c>
      <c r="H272" s="212">
        <f t="shared" si="396"/>
        <v>0</v>
      </c>
      <c r="I272" s="218">
        <f t="shared" si="397"/>
        <v>0</v>
      </c>
      <c r="J272" s="212">
        <f t="shared" si="398"/>
        <v>0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0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8</v>
      </c>
      <c r="U272" s="218">
        <f t="shared" si="409"/>
        <v>1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212">
        <f t="shared" si="390"/>
        <v>3</v>
      </c>
      <c r="C273" s="218">
        <f t="shared" si="391"/>
        <v>0</v>
      </c>
      <c r="D273" s="212">
        <f t="shared" si="392"/>
        <v>0</v>
      </c>
      <c r="E273" s="218">
        <f t="shared" si="393"/>
        <v>0</v>
      </c>
      <c r="F273" s="212">
        <f t="shared" si="394"/>
        <v>0</v>
      </c>
      <c r="G273" s="218">
        <f t="shared" si="395"/>
        <v>0</v>
      </c>
      <c r="H273" s="212">
        <f t="shared" si="396"/>
        <v>0</v>
      </c>
      <c r="I273" s="218">
        <f t="shared" si="397"/>
        <v>0</v>
      </c>
      <c r="J273" s="212">
        <f t="shared" si="398"/>
        <v>0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0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3</v>
      </c>
      <c r="U273" s="218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212">
        <f t="shared" si="390"/>
        <v>17</v>
      </c>
      <c r="C274" s="218">
        <f t="shared" si="391"/>
        <v>0</v>
      </c>
      <c r="D274" s="212">
        <f t="shared" si="392"/>
        <v>0</v>
      </c>
      <c r="E274" s="218">
        <f t="shared" si="393"/>
        <v>0</v>
      </c>
      <c r="F274" s="212">
        <f t="shared" si="394"/>
        <v>0</v>
      </c>
      <c r="G274" s="218">
        <f t="shared" si="395"/>
        <v>0</v>
      </c>
      <c r="H274" s="212">
        <f t="shared" si="396"/>
        <v>0</v>
      </c>
      <c r="I274" s="218">
        <f t="shared" si="397"/>
        <v>0</v>
      </c>
      <c r="J274" s="212">
        <f t="shared" si="398"/>
        <v>0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17</v>
      </c>
      <c r="U274" s="218">
        <f t="shared" si="409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212">
        <f t="shared" si="390"/>
        <v>73</v>
      </c>
      <c r="C275" s="218">
        <f t="shared" si="391"/>
        <v>0</v>
      </c>
      <c r="D275" s="212">
        <f t="shared" si="392"/>
        <v>3</v>
      </c>
      <c r="E275" s="218">
        <f t="shared" si="393"/>
        <v>0</v>
      </c>
      <c r="F275" s="212">
        <f t="shared" si="394"/>
        <v>1</v>
      </c>
      <c r="G275" s="218">
        <f t="shared" si="395"/>
        <v>0</v>
      </c>
      <c r="H275" s="212">
        <f t="shared" si="396"/>
        <v>0</v>
      </c>
      <c r="I275" s="218">
        <f t="shared" si="397"/>
        <v>0</v>
      </c>
      <c r="J275" s="212">
        <f t="shared" si="398"/>
        <v>0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77</v>
      </c>
      <c r="U275" s="218">
        <f t="shared" si="409"/>
        <v>0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212">
        <f t="shared" si="390"/>
        <v>144</v>
      </c>
      <c r="C276" s="218">
        <f t="shared" si="391"/>
        <v>5</v>
      </c>
      <c r="D276" s="212">
        <f t="shared" si="392"/>
        <v>3</v>
      </c>
      <c r="E276" s="218">
        <f t="shared" si="393"/>
        <v>0</v>
      </c>
      <c r="F276" s="212">
        <f t="shared" si="394"/>
        <v>0</v>
      </c>
      <c r="G276" s="218">
        <f t="shared" si="395"/>
        <v>0</v>
      </c>
      <c r="H276" s="212">
        <f t="shared" si="396"/>
        <v>0</v>
      </c>
      <c r="I276" s="218">
        <f t="shared" si="397"/>
        <v>0</v>
      </c>
      <c r="J276" s="212">
        <f t="shared" si="398"/>
        <v>0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147</v>
      </c>
      <c r="U276" s="218">
        <f t="shared" si="409"/>
        <v>5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212">
        <f t="shared" si="390"/>
        <v>121</v>
      </c>
      <c r="C277" s="218">
        <f t="shared" si="391"/>
        <v>8</v>
      </c>
      <c r="D277" s="212">
        <f t="shared" si="392"/>
        <v>13</v>
      </c>
      <c r="E277" s="218">
        <f t="shared" si="393"/>
        <v>0</v>
      </c>
      <c r="F277" s="212">
        <f t="shared" si="394"/>
        <v>1</v>
      </c>
      <c r="G277" s="218">
        <f t="shared" si="395"/>
        <v>0</v>
      </c>
      <c r="H277" s="212">
        <f t="shared" si="396"/>
        <v>0</v>
      </c>
      <c r="I277" s="218">
        <f t="shared" si="397"/>
        <v>0</v>
      </c>
      <c r="J277" s="212">
        <f t="shared" si="398"/>
        <v>0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135</v>
      </c>
      <c r="U277" s="218">
        <f t="shared" si="409"/>
        <v>8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212">
        <f t="shared" si="390"/>
        <v>114</v>
      </c>
      <c r="C278" s="218">
        <f t="shared" si="391"/>
        <v>3</v>
      </c>
      <c r="D278" s="212">
        <f t="shared" si="392"/>
        <v>10</v>
      </c>
      <c r="E278" s="218">
        <f t="shared" si="393"/>
        <v>0</v>
      </c>
      <c r="F278" s="212">
        <f t="shared" si="394"/>
        <v>1</v>
      </c>
      <c r="G278" s="218">
        <f t="shared" si="395"/>
        <v>0</v>
      </c>
      <c r="H278" s="212">
        <f t="shared" si="396"/>
        <v>0</v>
      </c>
      <c r="I278" s="218">
        <f t="shared" si="397"/>
        <v>0</v>
      </c>
      <c r="J278" s="212">
        <f t="shared" si="398"/>
        <v>0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125</v>
      </c>
      <c r="U278" s="218">
        <f t="shared" si="409"/>
        <v>3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212">
        <f t="shared" si="390"/>
        <v>129</v>
      </c>
      <c r="C279" s="218">
        <f t="shared" si="391"/>
        <v>0</v>
      </c>
      <c r="D279" s="212">
        <f t="shared" si="392"/>
        <v>2</v>
      </c>
      <c r="E279" s="218">
        <f t="shared" si="393"/>
        <v>0</v>
      </c>
      <c r="F279" s="212">
        <f t="shared" si="394"/>
        <v>0</v>
      </c>
      <c r="G279" s="218">
        <f t="shared" si="395"/>
        <v>0</v>
      </c>
      <c r="H279" s="212">
        <f t="shared" si="396"/>
        <v>0</v>
      </c>
      <c r="I279" s="218">
        <f t="shared" si="397"/>
        <v>0</v>
      </c>
      <c r="J279" s="212">
        <f t="shared" si="398"/>
        <v>0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131</v>
      </c>
      <c r="U279" s="218">
        <f t="shared" si="409"/>
        <v>0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212">
        <f t="shared" si="390"/>
        <v>136</v>
      </c>
      <c r="C280" s="218">
        <f t="shared" si="391"/>
        <v>2</v>
      </c>
      <c r="D280" s="212">
        <f t="shared" si="392"/>
        <v>16</v>
      </c>
      <c r="E280" s="218">
        <f t="shared" si="393"/>
        <v>0</v>
      </c>
      <c r="F280" s="212">
        <f t="shared" si="394"/>
        <v>1</v>
      </c>
      <c r="G280" s="218">
        <f t="shared" si="395"/>
        <v>0</v>
      </c>
      <c r="H280" s="212">
        <f t="shared" si="396"/>
        <v>0</v>
      </c>
      <c r="I280" s="218">
        <f t="shared" si="397"/>
        <v>0</v>
      </c>
      <c r="J280" s="212">
        <f t="shared" si="398"/>
        <v>0</v>
      </c>
      <c r="K280" s="218">
        <f t="shared" si="399"/>
        <v>0</v>
      </c>
      <c r="L280" s="212">
        <f t="shared" si="400"/>
        <v>0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153</v>
      </c>
      <c r="U280" s="218">
        <f t="shared" si="409"/>
        <v>2</v>
      </c>
      <c r="V280" s="26"/>
      <c r="W280" s="4"/>
      <c r="X280">
        <f>BA105</f>
        <v>28</v>
      </c>
      <c r="Y280">
        <f t="shared" ref="Y280:AI280" si="410">BB105</f>
        <v>10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212">
        <f t="shared" ref="B281:B291" si="412">X294</f>
        <v>133</v>
      </c>
      <c r="C281" s="218">
        <f t="shared" ref="C281:C291" si="413">AL294</f>
        <v>1</v>
      </c>
      <c r="D281" s="212">
        <f t="shared" ref="D281:D291" si="414">Y294</f>
        <v>11</v>
      </c>
      <c r="E281" s="218">
        <f t="shared" ref="E281:E291" si="415">AM294</f>
        <v>0</v>
      </c>
      <c r="F281" s="212">
        <f t="shared" ref="F281:F291" si="416">Z294</f>
        <v>1</v>
      </c>
      <c r="G281" s="218">
        <f t="shared" ref="G281:G291" si="417">AN294</f>
        <v>0</v>
      </c>
      <c r="H281" s="212">
        <f t="shared" ref="H281:H291" si="418">AA294</f>
        <v>0</v>
      </c>
      <c r="I281" s="218">
        <f t="shared" ref="I281:I291" si="419">AO294</f>
        <v>0</v>
      </c>
      <c r="J281" s="212">
        <f t="shared" ref="J281:J291" si="420">AB294</f>
        <v>0</v>
      </c>
      <c r="K281" s="218">
        <f t="shared" ref="K281:K291" si="421">AP294</f>
        <v>0</v>
      </c>
      <c r="L281" s="212">
        <f t="shared" ref="L281:L291" si="422">AC294</f>
        <v>0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145</v>
      </c>
      <c r="U281" s="218">
        <f t="shared" si="409"/>
        <v>1</v>
      </c>
      <c r="V281" s="26"/>
      <c r="W281" s="4"/>
      <c r="X281">
        <f t="shared" ref="X281:X292" si="430">BA106</f>
        <v>17</v>
      </c>
      <c r="Y281">
        <f t="shared" ref="Y281:Y292" si="431">BB106</f>
        <v>3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212">
        <f t="shared" si="412"/>
        <v>157</v>
      </c>
      <c r="C282" s="218">
        <f t="shared" si="413"/>
        <v>4</v>
      </c>
      <c r="D282" s="212">
        <f t="shared" si="414"/>
        <v>5</v>
      </c>
      <c r="E282" s="218">
        <f t="shared" si="415"/>
        <v>0</v>
      </c>
      <c r="F282" s="212">
        <f t="shared" si="416"/>
        <v>0</v>
      </c>
      <c r="G282" s="218">
        <f t="shared" si="417"/>
        <v>0</v>
      </c>
      <c r="H282" s="212">
        <f t="shared" si="418"/>
        <v>0</v>
      </c>
      <c r="I282" s="218">
        <f t="shared" si="419"/>
        <v>0</v>
      </c>
      <c r="J282" s="212">
        <f t="shared" si="420"/>
        <v>0</v>
      </c>
      <c r="K282" s="218">
        <f t="shared" si="421"/>
        <v>0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162</v>
      </c>
      <c r="U282" s="218">
        <f t="shared" si="409"/>
        <v>4</v>
      </c>
      <c r="V282" s="26"/>
      <c r="W282" s="4"/>
      <c r="X282">
        <f t="shared" si="430"/>
        <v>11</v>
      </c>
      <c r="Y282">
        <f t="shared" si="431"/>
        <v>1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212">
        <f t="shared" si="412"/>
        <v>176</v>
      </c>
      <c r="C283" s="218">
        <f t="shared" si="413"/>
        <v>3</v>
      </c>
      <c r="D283" s="212">
        <f t="shared" si="414"/>
        <v>8</v>
      </c>
      <c r="E283" s="218">
        <f t="shared" si="415"/>
        <v>1</v>
      </c>
      <c r="F283" s="212">
        <f t="shared" si="416"/>
        <v>0</v>
      </c>
      <c r="G283" s="218">
        <f t="shared" si="417"/>
        <v>0</v>
      </c>
      <c r="H283" s="212">
        <f t="shared" si="418"/>
        <v>0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184</v>
      </c>
      <c r="U283" s="218">
        <f t="shared" si="409"/>
        <v>4</v>
      </c>
      <c r="V283" s="26"/>
      <c r="W283" s="4"/>
      <c r="X283">
        <f t="shared" si="430"/>
        <v>8</v>
      </c>
      <c r="Y283">
        <f t="shared" si="431"/>
        <v>1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1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212">
        <f t="shared" si="412"/>
        <v>282</v>
      </c>
      <c r="C284" s="218">
        <f t="shared" si="413"/>
        <v>8</v>
      </c>
      <c r="D284" s="212">
        <f t="shared" si="414"/>
        <v>8</v>
      </c>
      <c r="E284" s="218">
        <f t="shared" si="415"/>
        <v>0</v>
      </c>
      <c r="F284" s="212">
        <f t="shared" si="416"/>
        <v>0</v>
      </c>
      <c r="G284" s="218">
        <f t="shared" si="417"/>
        <v>0</v>
      </c>
      <c r="H284" s="212">
        <f t="shared" si="418"/>
        <v>0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0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290</v>
      </c>
      <c r="U284" s="218">
        <f t="shared" ref="U284:U291" si="455">SUM(C284,E284,G284,I284,K284,M284,O284,Q284,S284)</f>
        <v>8</v>
      </c>
      <c r="V284" s="26"/>
      <c r="W284" s="4"/>
      <c r="X284">
        <f t="shared" si="430"/>
        <v>6</v>
      </c>
      <c r="Y284">
        <f t="shared" si="431"/>
        <v>1</v>
      </c>
      <c r="Z284">
        <f t="shared" si="432"/>
        <v>1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1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212">
        <f t="shared" si="412"/>
        <v>377</v>
      </c>
      <c r="C285" s="218">
        <f t="shared" si="413"/>
        <v>8</v>
      </c>
      <c r="D285" s="212">
        <f t="shared" si="414"/>
        <v>3</v>
      </c>
      <c r="E285" s="218">
        <f t="shared" si="415"/>
        <v>0</v>
      </c>
      <c r="F285" s="212">
        <f t="shared" si="416"/>
        <v>0</v>
      </c>
      <c r="G285" s="218">
        <f t="shared" si="417"/>
        <v>0</v>
      </c>
      <c r="H285" s="212">
        <f t="shared" si="418"/>
        <v>0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380</v>
      </c>
      <c r="U285" s="218">
        <f t="shared" si="455"/>
        <v>8</v>
      </c>
      <c r="V285" s="26"/>
      <c r="W285" s="4"/>
      <c r="X285">
        <f t="shared" si="430"/>
        <v>3</v>
      </c>
      <c r="Y285">
        <f t="shared" si="431"/>
        <v>0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212">
        <f t="shared" si="412"/>
        <v>303</v>
      </c>
      <c r="C286" s="218">
        <f t="shared" si="413"/>
        <v>8</v>
      </c>
      <c r="D286" s="212">
        <f t="shared" si="414"/>
        <v>6</v>
      </c>
      <c r="E286" s="218">
        <f t="shared" si="415"/>
        <v>0</v>
      </c>
      <c r="F286" s="212">
        <f t="shared" si="416"/>
        <v>2</v>
      </c>
      <c r="G286" s="218">
        <f t="shared" si="417"/>
        <v>0</v>
      </c>
      <c r="H286" s="212">
        <f t="shared" si="418"/>
        <v>0</v>
      </c>
      <c r="I286" s="218">
        <f t="shared" si="419"/>
        <v>0</v>
      </c>
      <c r="J286" s="212">
        <f t="shared" si="420"/>
        <v>0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311</v>
      </c>
      <c r="U286" s="218">
        <f t="shared" si="455"/>
        <v>8</v>
      </c>
      <c r="V286" s="26"/>
      <c r="W286" s="4"/>
      <c r="X286">
        <f t="shared" si="430"/>
        <v>17</v>
      </c>
      <c r="Y286">
        <f t="shared" si="431"/>
        <v>0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0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212">
        <f t="shared" si="412"/>
        <v>245</v>
      </c>
      <c r="C287" s="218">
        <f t="shared" si="413"/>
        <v>11</v>
      </c>
      <c r="D287" s="212">
        <f t="shared" si="414"/>
        <v>10</v>
      </c>
      <c r="E287" s="218">
        <f t="shared" si="415"/>
        <v>0</v>
      </c>
      <c r="F287" s="212">
        <f t="shared" si="416"/>
        <v>0</v>
      </c>
      <c r="G287" s="218">
        <f t="shared" si="417"/>
        <v>0</v>
      </c>
      <c r="H287" s="212">
        <f t="shared" si="418"/>
        <v>0</v>
      </c>
      <c r="I287" s="218">
        <f t="shared" si="419"/>
        <v>0</v>
      </c>
      <c r="J287" s="212">
        <f t="shared" si="420"/>
        <v>0</v>
      </c>
      <c r="K287" s="218">
        <f t="shared" si="421"/>
        <v>0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255</v>
      </c>
      <c r="U287" s="218">
        <f t="shared" si="455"/>
        <v>11</v>
      </c>
      <c r="V287" s="26"/>
      <c r="W287" s="4"/>
      <c r="X287">
        <f t="shared" si="430"/>
        <v>73</v>
      </c>
      <c r="Y287">
        <f t="shared" si="431"/>
        <v>3</v>
      </c>
      <c r="Z287">
        <f t="shared" si="432"/>
        <v>1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0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212">
        <f t="shared" si="412"/>
        <v>183</v>
      </c>
      <c r="C288" s="218">
        <f t="shared" si="413"/>
        <v>4</v>
      </c>
      <c r="D288" s="212">
        <f t="shared" si="414"/>
        <v>8</v>
      </c>
      <c r="E288" s="218">
        <f t="shared" si="415"/>
        <v>0</v>
      </c>
      <c r="F288" s="212">
        <f t="shared" si="416"/>
        <v>0</v>
      </c>
      <c r="G288" s="218">
        <f t="shared" si="417"/>
        <v>0</v>
      </c>
      <c r="H288" s="212">
        <f t="shared" si="418"/>
        <v>0</v>
      </c>
      <c r="I288" s="218">
        <f t="shared" si="419"/>
        <v>0</v>
      </c>
      <c r="J288" s="212">
        <f t="shared" si="420"/>
        <v>0</v>
      </c>
      <c r="K288" s="218">
        <f t="shared" si="421"/>
        <v>0</v>
      </c>
      <c r="L288" s="212">
        <f t="shared" si="422"/>
        <v>0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191</v>
      </c>
      <c r="U288" s="218">
        <f t="shared" si="455"/>
        <v>4</v>
      </c>
      <c r="V288" s="26"/>
      <c r="W288" s="4"/>
      <c r="X288">
        <f t="shared" si="430"/>
        <v>144</v>
      </c>
      <c r="Y288">
        <f t="shared" si="431"/>
        <v>3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5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212">
        <f t="shared" si="412"/>
        <v>74</v>
      </c>
      <c r="C289" s="218">
        <f t="shared" si="413"/>
        <v>1</v>
      </c>
      <c r="D289" s="212">
        <f t="shared" si="414"/>
        <v>6</v>
      </c>
      <c r="E289" s="218">
        <f t="shared" si="415"/>
        <v>0</v>
      </c>
      <c r="F289" s="212">
        <f t="shared" si="416"/>
        <v>0</v>
      </c>
      <c r="G289" s="218">
        <f t="shared" si="417"/>
        <v>0</v>
      </c>
      <c r="H289" s="212">
        <f t="shared" si="418"/>
        <v>0</v>
      </c>
      <c r="I289" s="218">
        <f t="shared" si="419"/>
        <v>0</v>
      </c>
      <c r="J289" s="212">
        <f t="shared" si="420"/>
        <v>0</v>
      </c>
      <c r="K289" s="218">
        <f t="shared" si="421"/>
        <v>0</v>
      </c>
      <c r="L289" s="212">
        <f t="shared" si="422"/>
        <v>0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80</v>
      </c>
      <c r="U289" s="218">
        <f t="shared" si="455"/>
        <v>1</v>
      </c>
      <c r="V289" s="26"/>
      <c r="W289" s="4"/>
      <c r="X289">
        <f t="shared" si="430"/>
        <v>121</v>
      </c>
      <c r="Y289">
        <f t="shared" si="431"/>
        <v>13</v>
      </c>
      <c r="Z289">
        <f t="shared" si="432"/>
        <v>1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8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212">
        <f t="shared" si="412"/>
        <v>61</v>
      </c>
      <c r="C290" s="218">
        <f t="shared" si="413"/>
        <v>0</v>
      </c>
      <c r="D290" s="212">
        <f t="shared" si="414"/>
        <v>6</v>
      </c>
      <c r="E290" s="218">
        <f t="shared" si="415"/>
        <v>0</v>
      </c>
      <c r="F290" s="212">
        <f t="shared" si="416"/>
        <v>0</v>
      </c>
      <c r="G290" s="218">
        <f t="shared" si="417"/>
        <v>0</v>
      </c>
      <c r="H290" s="212">
        <f t="shared" si="418"/>
        <v>0</v>
      </c>
      <c r="I290" s="218">
        <f t="shared" si="419"/>
        <v>0</v>
      </c>
      <c r="J290" s="212">
        <f t="shared" si="420"/>
        <v>0</v>
      </c>
      <c r="K290" s="218">
        <f t="shared" si="421"/>
        <v>0</v>
      </c>
      <c r="L290" s="212">
        <f t="shared" si="422"/>
        <v>0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67</v>
      </c>
      <c r="U290" s="218">
        <f t="shared" si="455"/>
        <v>0</v>
      </c>
      <c r="V290" s="26"/>
      <c r="W290" s="4"/>
      <c r="X290">
        <f t="shared" si="430"/>
        <v>114</v>
      </c>
      <c r="Y290">
        <f t="shared" si="431"/>
        <v>10</v>
      </c>
      <c r="Z290">
        <f t="shared" si="432"/>
        <v>1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3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212">
        <f t="shared" si="412"/>
        <v>59</v>
      </c>
      <c r="C291" s="218">
        <f t="shared" si="413"/>
        <v>0</v>
      </c>
      <c r="D291" s="212">
        <f t="shared" si="414"/>
        <v>2</v>
      </c>
      <c r="E291" s="218">
        <f t="shared" si="415"/>
        <v>0</v>
      </c>
      <c r="F291" s="212">
        <f t="shared" si="416"/>
        <v>0</v>
      </c>
      <c r="G291" s="218">
        <f t="shared" si="417"/>
        <v>0</v>
      </c>
      <c r="H291" s="212">
        <f t="shared" si="418"/>
        <v>0</v>
      </c>
      <c r="I291" s="218">
        <f t="shared" si="419"/>
        <v>0</v>
      </c>
      <c r="J291" s="212">
        <f t="shared" si="420"/>
        <v>0</v>
      </c>
      <c r="K291" s="218">
        <f t="shared" si="421"/>
        <v>0</v>
      </c>
      <c r="L291" s="212">
        <f t="shared" si="422"/>
        <v>0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61</v>
      </c>
      <c r="U291" s="218">
        <f t="shared" si="455"/>
        <v>0</v>
      </c>
      <c r="V291" s="26"/>
      <c r="W291" s="4"/>
      <c r="X291">
        <f t="shared" si="430"/>
        <v>129</v>
      </c>
      <c r="Y291">
        <f t="shared" si="431"/>
        <v>2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0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213">
        <f t="shared" ref="B292:Q292" si="456">SUM(B268:B291)</f>
        <v>2857</v>
      </c>
      <c r="C292" s="219">
        <f t="shared" si="456"/>
        <v>67</v>
      </c>
      <c r="D292" s="213">
        <f t="shared" si="456"/>
        <v>136</v>
      </c>
      <c r="E292" s="219">
        <f t="shared" si="456"/>
        <v>2</v>
      </c>
      <c r="F292" s="213">
        <f t="shared" si="456"/>
        <v>8</v>
      </c>
      <c r="G292" s="219">
        <f t="shared" si="456"/>
        <v>0</v>
      </c>
      <c r="H292" s="213">
        <f t="shared" si="456"/>
        <v>0</v>
      </c>
      <c r="I292" s="219">
        <f t="shared" si="456"/>
        <v>0</v>
      </c>
      <c r="J292" s="213">
        <f t="shared" si="456"/>
        <v>0</v>
      </c>
      <c r="K292" s="219">
        <f t="shared" si="456"/>
        <v>0</v>
      </c>
      <c r="L292" s="213">
        <f t="shared" si="456"/>
        <v>0</v>
      </c>
      <c r="M292" s="219">
        <f t="shared" si="456"/>
        <v>0</v>
      </c>
      <c r="N292" s="213">
        <f t="shared" si="456"/>
        <v>0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3001</v>
      </c>
      <c r="U292" s="219">
        <f>SUM(U268:U291)</f>
        <v>69</v>
      </c>
      <c r="V292" s="26"/>
      <c r="W292" s="4"/>
      <c r="X292">
        <f t="shared" si="430"/>
        <v>136</v>
      </c>
      <c r="Y292">
        <f t="shared" si="431"/>
        <v>16</v>
      </c>
      <c r="Z292">
        <f t="shared" si="432"/>
        <v>1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2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126</v>
      </c>
      <c r="B293" s="214">
        <f>B292/T292</f>
        <v>0.95201599466844389</v>
      </c>
      <c r="C293" s="220">
        <f>C292/T292</f>
        <v>2.2325891369543487E-2</v>
      </c>
      <c r="D293" s="214">
        <f>D292/T292</f>
        <v>4.5318227257580806E-2</v>
      </c>
      <c r="E293" s="220">
        <f>E292/T292</f>
        <v>6.6644451849383541E-4</v>
      </c>
      <c r="F293" s="214">
        <f>F292/T292</f>
        <v>2.6657780739753416E-3</v>
      </c>
      <c r="G293" s="220">
        <f>G292/T292</f>
        <v>0</v>
      </c>
      <c r="H293" s="214">
        <f>H292/T292</f>
        <v>0</v>
      </c>
      <c r="I293" s="220">
        <f>I292/T292</f>
        <v>0</v>
      </c>
      <c r="J293" s="214">
        <f>J292/T292</f>
        <v>0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2.299233588803732E-2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112</v>
      </c>
      <c r="B294" s="215">
        <f t="shared" ref="B294:U294" si="457">SUM(B274:B288)</f>
        <v>2590</v>
      </c>
      <c r="C294" s="221">
        <f t="shared" si="457"/>
        <v>65</v>
      </c>
      <c r="D294" s="215">
        <f t="shared" si="457"/>
        <v>106</v>
      </c>
      <c r="E294" s="221">
        <f t="shared" si="457"/>
        <v>1</v>
      </c>
      <c r="F294" s="215">
        <f t="shared" si="457"/>
        <v>7</v>
      </c>
      <c r="G294" s="221">
        <f t="shared" si="457"/>
        <v>0</v>
      </c>
      <c r="H294" s="215">
        <f t="shared" si="457"/>
        <v>0</v>
      </c>
      <c r="I294" s="221">
        <f t="shared" si="457"/>
        <v>0</v>
      </c>
      <c r="J294" s="215">
        <f t="shared" si="457"/>
        <v>0</v>
      </c>
      <c r="K294" s="221">
        <f t="shared" si="457"/>
        <v>0</v>
      </c>
      <c r="L294" s="215">
        <f t="shared" si="457"/>
        <v>0</v>
      </c>
      <c r="M294" s="221">
        <f t="shared" si="457"/>
        <v>0</v>
      </c>
      <c r="N294" s="215">
        <f t="shared" si="457"/>
        <v>0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2703</v>
      </c>
      <c r="U294" s="221">
        <f t="shared" si="457"/>
        <v>66</v>
      </c>
      <c r="V294" s="26"/>
      <c r="W294" s="4"/>
      <c r="X294">
        <f t="shared" ref="X294:X304" si="458">BA118</f>
        <v>133</v>
      </c>
      <c r="Y294">
        <f t="shared" ref="Y294:Y304" si="459">BB118</f>
        <v>11</v>
      </c>
      <c r="Z294">
        <f t="shared" ref="Z294:Z304" si="460">BC118</f>
        <v>1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1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113</v>
      </c>
      <c r="B295" s="216">
        <f t="shared" ref="B295:U295" si="471">B292-B294</f>
        <v>267</v>
      </c>
      <c r="C295" s="222">
        <f t="shared" si="471"/>
        <v>2</v>
      </c>
      <c r="D295" s="216">
        <f t="shared" si="471"/>
        <v>30</v>
      </c>
      <c r="E295" s="222">
        <f t="shared" si="471"/>
        <v>1</v>
      </c>
      <c r="F295" s="216">
        <f t="shared" si="471"/>
        <v>1</v>
      </c>
      <c r="G295" s="222">
        <f t="shared" si="471"/>
        <v>0</v>
      </c>
      <c r="H295" s="216">
        <f t="shared" si="471"/>
        <v>0</v>
      </c>
      <c r="I295" s="222">
        <f t="shared" si="471"/>
        <v>0</v>
      </c>
      <c r="J295" s="216">
        <f t="shared" si="471"/>
        <v>0</v>
      </c>
      <c r="K295" s="222">
        <f t="shared" si="471"/>
        <v>0</v>
      </c>
      <c r="L295" s="216">
        <f t="shared" si="471"/>
        <v>0</v>
      </c>
      <c r="M295" s="222">
        <f t="shared" si="471"/>
        <v>0</v>
      </c>
      <c r="N295" s="216">
        <f t="shared" si="471"/>
        <v>0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298</v>
      </c>
      <c r="U295" s="222">
        <f t="shared" si="471"/>
        <v>3</v>
      </c>
      <c r="V295" s="26"/>
      <c r="W295" s="4"/>
      <c r="X295">
        <f t="shared" si="458"/>
        <v>157</v>
      </c>
      <c r="Y295">
        <f t="shared" si="459"/>
        <v>5</v>
      </c>
      <c r="Z295">
        <f t="shared" si="460"/>
        <v>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4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2932</v>
      </c>
      <c r="J296" s="56"/>
      <c r="K296" s="53"/>
      <c r="L296" s="60" t="s">
        <v>56</v>
      </c>
      <c r="M296" s="54">
        <f>U292</f>
        <v>69</v>
      </c>
      <c r="N296" s="58"/>
      <c r="O296" s="47"/>
      <c r="P296" s="51"/>
      <c r="Q296" s="48"/>
      <c r="R296" s="49" t="s">
        <v>57</v>
      </c>
      <c r="S296" s="49"/>
      <c r="T296" s="52">
        <f>I296+M296*2</f>
        <v>3070</v>
      </c>
      <c r="U296" s="50"/>
      <c r="V296" s="26"/>
      <c r="W296" s="4"/>
      <c r="X296">
        <f t="shared" si="458"/>
        <v>176</v>
      </c>
      <c r="Y296">
        <f t="shared" si="459"/>
        <v>8</v>
      </c>
      <c r="Z296">
        <f t="shared" si="460"/>
        <v>0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3</v>
      </c>
      <c r="AM296">
        <f t="shared" si="473"/>
        <v>1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15.986337887370876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15.579710144927537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282</v>
      </c>
      <c r="Y297">
        <f t="shared" si="459"/>
        <v>8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8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377</v>
      </c>
      <c r="Y298">
        <f t="shared" si="459"/>
        <v>3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8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303</v>
      </c>
      <c r="Y299">
        <f t="shared" si="459"/>
        <v>6</v>
      </c>
      <c r="Z299">
        <f t="shared" si="460"/>
        <v>2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8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245</v>
      </c>
      <c r="Y300">
        <f t="shared" si="459"/>
        <v>10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11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183</v>
      </c>
      <c r="Y301">
        <f t="shared" si="459"/>
        <v>8</v>
      </c>
      <c r="Z301">
        <f t="shared" si="460"/>
        <v>0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4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74</v>
      </c>
      <c r="Y302">
        <f t="shared" si="459"/>
        <v>6</v>
      </c>
      <c r="Z302">
        <f t="shared" si="460"/>
        <v>0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1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61</v>
      </c>
      <c r="Y303">
        <f t="shared" si="459"/>
        <v>6</v>
      </c>
      <c r="Z303">
        <f t="shared" si="460"/>
        <v>0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0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59</v>
      </c>
      <c r="Y304">
        <f t="shared" si="459"/>
        <v>2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55" t="str">
        <f>A1</f>
        <v>Comptages vitesse TV/PL à Vincennes</v>
      </c>
      <c r="B326" s="356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7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Crébillon</v>
      </c>
      <c r="K328" s="4"/>
      <c r="L328" s="11"/>
      <c r="M328" s="4"/>
      <c r="N328" s="4"/>
      <c r="O328" s="4" t="str">
        <f>O3</f>
        <v>Et</v>
      </c>
      <c r="P328" s="61" t="str">
        <f>P3</f>
        <v>Rue Leroyer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212">
        <f t="shared" ref="B333:B343" si="484">X347</f>
        <v>46</v>
      </c>
      <c r="C333" s="218">
        <f t="shared" ref="C333:C343" si="485">AL347</f>
        <v>0</v>
      </c>
      <c r="D333" s="212">
        <f t="shared" ref="D333:D343" si="486">Y347</f>
        <v>5</v>
      </c>
      <c r="E333" s="218">
        <f t="shared" ref="E333:E343" si="487">AM347</f>
        <v>0</v>
      </c>
      <c r="F333" s="212">
        <f t="shared" ref="F333:F343" si="488">Z347</f>
        <v>0</v>
      </c>
      <c r="G333" s="218">
        <f t="shared" ref="G333:G343" si="489">AN347</f>
        <v>0</v>
      </c>
      <c r="H333" s="212">
        <f t="shared" ref="H333:H343" si="490">AA347</f>
        <v>0</v>
      </c>
      <c r="I333" s="218">
        <f t="shared" ref="I333:I343" si="491">AO347</f>
        <v>0</v>
      </c>
      <c r="J333" s="212">
        <f t="shared" ref="J333:J343" si="492">AB347</f>
        <v>0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51</v>
      </c>
      <c r="U333" s="218">
        <f t="shared" ref="U333:U348" si="503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212">
        <f t="shared" si="484"/>
        <v>33</v>
      </c>
      <c r="C334" s="218">
        <f t="shared" si="485"/>
        <v>0</v>
      </c>
      <c r="D334" s="212">
        <f t="shared" si="486"/>
        <v>6</v>
      </c>
      <c r="E334" s="218">
        <f t="shared" si="487"/>
        <v>0</v>
      </c>
      <c r="F334" s="212">
        <f t="shared" si="488"/>
        <v>0</v>
      </c>
      <c r="G334" s="218">
        <f t="shared" si="489"/>
        <v>0</v>
      </c>
      <c r="H334" s="212">
        <f t="shared" si="490"/>
        <v>0</v>
      </c>
      <c r="I334" s="218">
        <f t="shared" si="491"/>
        <v>0</v>
      </c>
      <c r="J334" s="212">
        <f t="shared" si="492"/>
        <v>0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39</v>
      </c>
      <c r="U334" s="218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212">
        <f t="shared" si="484"/>
        <v>20</v>
      </c>
      <c r="C335" s="218">
        <f t="shared" si="485"/>
        <v>0</v>
      </c>
      <c r="D335" s="212">
        <f t="shared" si="486"/>
        <v>8</v>
      </c>
      <c r="E335" s="218">
        <f t="shared" si="487"/>
        <v>0</v>
      </c>
      <c r="F335" s="212">
        <f t="shared" si="488"/>
        <v>0</v>
      </c>
      <c r="G335" s="218">
        <f t="shared" si="489"/>
        <v>0</v>
      </c>
      <c r="H335" s="212">
        <f t="shared" si="490"/>
        <v>0</v>
      </c>
      <c r="I335" s="218">
        <f t="shared" si="491"/>
        <v>0</v>
      </c>
      <c r="J335" s="212">
        <f t="shared" si="492"/>
        <v>0</v>
      </c>
      <c r="K335" s="218">
        <f t="shared" si="493"/>
        <v>0</v>
      </c>
      <c r="L335" s="212">
        <f t="shared" si="494"/>
        <v>0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28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212">
        <f t="shared" si="484"/>
        <v>11</v>
      </c>
      <c r="C336" s="218">
        <f t="shared" si="485"/>
        <v>0</v>
      </c>
      <c r="D336" s="212">
        <f t="shared" si="486"/>
        <v>1</v>
      </c>
      <c r="E336" s="218">
        <f t="shared" si="487"/>
        <v>0</v>
      </c>
      <c r="F336" s="212">
        <f t="shared" si="488"/>
        <v>0</v>
      </c>
      <c r="G336" s="218">
        <f t="shared" si="489"/>
        <v>0</v>
      </c>
      <c r="H336" s="212">
        <f t="shared" si="490"/>
        <v>0</v>
      </c>
      <c r="I336" s="218">
        <f t="shared" si="491"/>
        <v>0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12</v>
      </c>
      <c r="U336" s="218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212">
        <f t="shared" si="484"/>
        <v>17</v>
      </c>
      <c r="C337" s="218">
        <f t="shared" si="485"/>
        <v>0</v>
      </c>
      <c r="D337" s="212">
        <f t="shared" si="486"/>
        <v>3</v>
      </c>
      <c r="E337" s="218">
        <f t="shared" si="487"/>
        <v>0</v>
      </c>
      <c r="F337" s="212">
        <f t="shared" si="488"/>
        <v>0</v>
      </c>
      <c r="G337" s="218">
        <f t="shared" si="489"/>
        <v>0</v>
      </c>
      <c r="H337" s="212">
        <f t="shared" si="490"/>
        <v>0</v>
      </c>
      <c r="I337" s="218">
        <f t="shared" si="491"/>
        <v>0</v>
      </c>
      <c r="J337" s="212">
        <f t="shared" si="492"/>
        <v>0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20</v>
      </c>
      <c r="U337" s="218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212">
        <f t="shared" si="484"/>
        <v>10</v>
      </c>
      <c r="C338" s="218">
        <f t="shared" si="485"/>
        <v>0</v>
      </c>
      <c r="D338" s="212">
        <f t="shared" si="486"/>
        <v>1</v>
      </c>
      <c r="E338" s="218">
        <f t="shared" si="487"/>
        <v>0</v>
      </c>
      <c r="F338" s="212">
        <f t="shared" si="488"/>
        <v>0</v>
      </c>
      <c r="G338" s="218">
        <f t="shared" si="489"/>
        <v>0</v>
      </c>
      <c r="H338" s="212">
        <f t="shared" si="490"/>
        <v>0</v>
      </c>
      <c r="I338" s="218">
        <f t="shared" si="491"/>
        <v>0</v>
      </c>
      <c r="J338" s="212">
        <f t="shared" si="492"/>
        <v>0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11</v>
      </c>
      <c r="U338" s="218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212">
        <f t="shared" si="484"/>
        <v>20</v>
      </c>
      <c r="C339" s="218">
        <f t="shared" si="485"/>
        <v>0</v>
      </c>
      <c r="D339" s="212">
        <f t="shared" si="486"/>
        <v>2</v>
      </c>
      <c r="E339" s="218">
        <f t="shared" si="487"/>
        <v>0</v>
      </c>
      <c r="F339" s="212">
        <f t="shared" si="488"/>
        <v>0</v>
      </c>
      <c r="G339" s="218">
        <f t="shared" si="489"/>
        <v>0</v>
      </c>
      <c r="H339" s="212">
        <f t="shared" si="490"/>
        <v>0</v>
      </c>
      <c r="I339" s="218">
        <f t="shared" si="491"/>
        <v>0</v>
      </c>
      <c r="J339" s="212">
        <f t="shared" si="492"/>
        <v>0</v>
      </c>
      <c r="K339" s="218">
        <f t="shared" si="493"/>
        <v>0</v>
      </c>
      <c r="L339" s="212">
        <f t="shared" si="494"/>
        <v>0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22</v>
      </c>
      <c r="U339" s="218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212">
        <f t="shared" si="484"/>
        <v>38</v>
      </c>
      <c r="C340" s="218">
        <f t="shared" si="485"/>
        <v>0</v>
      </c>
      <c r="D340" s="212">
        <f t="shared" si="486"/>
        <v>3</v>
      </c>
      <c r="E340" s="218">
        <f t="shared" si="487"/>
        <v>0</v>
      </c>
      <c r="F340" s="212">
        <f t="shared" si="488"/>
        <v>0</v>
      </c>
      <c r="G340" s="218">
        <f t="shared" si="489"/>
        <v>0</v>
      </c>
      <c r="H340" s="212">
        <f t="shared" si="490"/>
        <v>0</v>
      </c>
      <c r="I340" s="218">
        <f t="shared" si="491"/>
        <v>0</v>
      </c>
      <c r="J340" s="212">
        <f t="shared" si="492"/>
        <v>0</v>
      </c>
      <c r="K340" s="218">
        <f t="shared" si="493"/>
        <v>0</v>
      </c>
      <c r="L340" s="212">
        <f t="shared" si="494"/>
        <v>0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41</v>
      </c>
      <c r="U340" s="218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212">
        <f t="shared" si="484"/>
        <v>58</v>
      </c>
      <c r="C341" s="218">
        <f t="shared" si="485"/>
        <v>0</v>
      </c>
      <c r="D341" s="212">
        <f t="shared" si="486"/>
        <v>5</v>
      </c>
      <c r="E341" s="218">
        <f t="shared" si="487"/>
        <v>0</v>
      </c>
      <c r="F341" s="212">
        <f t="shared" si="488"/>
        <v>0</v>
      </c>
      <c r="G341" s="218">
        <f t="shared" si="489"/>
        <v>0</v>
      </c>
      <c r="H341" s="212">
        <f t="shared" si="490"/>
        <v>0</v>
      </c>
      <c r="I341" s="218">
        <f t="shared" si="491"/>
        <v>0</v>
      </c>
      <c r="J341" s="212">
        <f t="shared" si="492"/>
        <v>0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63</v>
      </c>
      <c r="U341" s="218">
        <f t="shared" si="503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212">
        <f t="shared" si="484"/>
        <v>74</v>
      </c>
      <c r="C342" s="218">
        <f t="shared" si="485"/>
        <v>0</v>
      </c>
      <c r="D342" s="212">
        <f t="shared" si="486"/>
        <v>5</v>
      </c>
      <c r="E342" s="218">
        <f t="shared" si="487"/>
        <v>0</v>
      </c>
      <c r="F342" s="212">
        <f t="shared" si="488"/>
        <v>0</v>
      </c>
      <c r="G342" s="218">
        <f t="shared" si="489"/>
        <v>0</v>
      </c>
      <c r="H342" s="212">
        <f t="shared" si="490"/>
        <v>0</v>
      </c>
      <c r="I342" s="218">
        <f t="shared" si="491"/>
        <v>0</v>
      </c>
      <c r="J342" s="212">
        <f t="shared" si="492"/>
        <v>0</v>
      </c>
      <c r="K342" s="218">
        <f t="shared" si="493"/>
        <v>0</v>
      </c>
      <c r="L342" s="212">
        <f t="shared" si="494"/>
        <v>0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79</v>
      </c>
      <c r="U342" s="218">
        <f t="shared" si="503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212">
        <f t="shared" si="484"/>
        <v>90</v>
      </c>
      <c r="C343" s="218">
        <f t="shared" si="485"/>
        <v>1</v>
      </c>
      <c r="D343" s="212">
        <f t="shared" si="486"/>
        <v>6</v>
      </c>
      <c r="E343" s="218">
        <f t="shared" si="487"/>
        <v>0</v>
      </c>
      <c r="F343" s="212">
        <f t="shared" si="488"/>
        <v>0</v>
      </c>
      <c r="G343" s="218">
        <f t="shared" si="489"/>
        <v>0</v>
      </c>
      <c r="H343" s="212">
        <f t="shared" si="490"/>
        <v>0</v>
      </c>
      <c r="I343" s="218">
        <f t="shared" si="491"/>
        <v>0</v>
      </c>
      <c r="J343" s="212">
        <f t="shared" si="492"/>
        <v>0</v>
      </c>
      <c r="K343" s="218">
        <f t="shared" si="493"/>
        <v>0</v>
      </c>
      <c r="L343" s="212">
        <f t="shared" si="494"/>
        <v>0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96</v>
      </c>
      <c r="U343" s="218">
        <f t="shared" si="503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212">
        <f t="shared" ref="B344:B356" si="504">X359</f>
        <v>113</v>
      </c>
      <c r="C344" s="218">
        <f t="shared" ref="C344:C356" si="505">AL359</f>
        <v>1</v>
      </c>
      <c r="D344" s="212">
        <f t="shared" ref="D344:D356" si="506">Y359</f>
        <v>7</v>
      </c>
      <c r="E344" s="218">
        <f t="shared" ref="E344:E356" si="507">AM359</f>
        <v>0</v>
      </c>
      <c r="F344" s="212">
        <f t="shared" ref="F344:F356" si="508">Z359</f>
        <v>0</v>
      </c>
      <c r="G344" s="218">
        <f t="shared" ref="G344:G356" si="509">AN359</f>
        <v>0</v>
      </c>
      <c r="H344" s="212">
        <f t="shared" ref="H344:H356" si="510">AA359</f>
        <v>0</v>
      </c>
      <c r="I344" s="218">
        <f t="shared" ref="I344:I356" si="511">AO359</f>
        <v>0</v>
      </c>
      <c r="J344" s="212">
        <f t="shared" ref="J344:J356" si="512">AB359</f>
        <v>0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120</v>
      </c>
      <c r="U344" s="218">
        <f t="shared" si="503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212">
        <f t="shared" si="504"/>
        <v>120</v>
      </c>
      <c r="C345" s="218">
        <f t="shared" si="505"/>
        <v>3</v>
      </c>
      <c r="D345" s="212">
        <f t="shared" si="506"/>
        <v>8</v>
      </c>
      <c r="E345" s="218">
        <f t="shared" si="507"/>
        <v>0</v>
      </c>
      <c r="F345" s="212">
        <f t="shared" si="508"/>
        <v>0</v>
      </c>
      <c r="G345" s="218">
        <f t="shared" si="509"/>
        <v>0</v>
      </c>
      <c r="H345" s="212">
        <f t="shared" si="510"/>
        <v>0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128</v>
      </c>
      <c r="U345" s="218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212">
        <f t="shared" si="504"/>
        <v>126</v>
      </c>
      <c r="C346" s="218">
        <f t="shared" si="505"/>
        <v>0</v>
      </c>
      <c r="D346" s="212">
        <f t="shared" si="506"/>
        <v>9</v>
      </c>
      <c r="E346" s="218">
        <f t="shared" si="507"/>
        <v>0</v>
      </c>
      <c r="F346" s="212">
        <f t="shared" si="508"/>
        <v>0</v>
      </c>
      <c r="G346" s="218">
        <f t="shared" si="509"/>
        <v>0</v>
      </c>
      <c r="H346" s="212">
        <f t="shared" si="510"/>
        <v>0</v>
      </c>
      <c r="I346" s="218">
        <f t="shared" si="511"/>
        <v>0</v>
      </c>
      <c r="J346" s="212">
        <f t="shared" si="512"/>
        <v>0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135</v>
      </c>
      <c r="U346" s="218">
        <f t="shared" si="503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212">
        <f t="shared" si="504"/>
        <v>143</v>
      </c>
      <c r="C347" s="218">
        <f t="shared" si="505"/>
        <v>4</v>
      </c>
      <c r="D347" s="212">
        <f t="shared" si="506"/>
        <v>5</v>
      </c>
      <c r="E347" s="218">
        <f t="shared" si="507"/>
        <v>0</v>
      </c>
      <c r="F347" s="212">
        <f t="shared" si="508"/>
        <v>0</v>
      </c>
      <c r="G347" s="218">
        <f t="shared" si="509"/>
        <v>0</v>
      </c>
      <c r="H347" s="212">
        <f t="shared" si="510"/>
        <v>0</v>
      </c>
      <c r="I347" s="218">
        <f t="shared" si="511"/>
        <v>0</v>
      </c>
      <c r="J347" s="212">
        <f t="shared" si="512"/>
        <v>0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148</v>
      </c>
      <c r="U347" s="218">
        <f t="shared" si="503"/>
        <v>4</v>
      </c>
      <c r="V347" s="26"/>
      <c r="W347" s="4"/>
      <c r="X347">
        <f t="shared" ref="X347:X357" si="522">BA129</f>
        <v>46</v>
      </c>
      <c r="Y347">
        <f t="shared" ref="Y347:AI347" si="523">BB129</f>
        <v>5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212">
        <f t="shared" si="504"/>
        <v>147</v>
      </c>
      <c r="C348" s="218">
        <f t="shared" si="505"/>
        <v>2</v>
      </c>
      <c r="D348" s="212">
        <f t="shared" si="506"/>
        <v>12</v>
      </c>
      <c r="E348" s="218">
        <f t="shared" si="507"/>
        <v>0</v>
      </c>
      <c r="F348" s="212">
        <f t="shared" si="508"/>
        <v>2</v>
      </c>
      <c r="G348" s="218">
        <f t="shared" si="509"/>
        <v>0</v>
      </c>
      <c r="H348" s="212">
        <f t="shared" si="510"/>
        <v>0</v>
      </c>
      <c r="I348" s="218">
        <f t="shared" si="511"/>
        <v>0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161</v>
      </c>
      <c r="U348" s="218">
        <f t="shared" si="503"/>
        <v>2</v>
      </c>
      <c r="V348" s="26"/>
      <c r="W348" s="4"/>
      <c r="X348">
        <f t="shared" si="522"/>
        <v>33</v>
      </c>
      <c r="Y348">
        <f t="shared" ref="Y348:Y357" si="525">BB130</f>
        <v>6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212">
        <f t="shared" si="504"/>
        <v>150</v>
      </c>
      <c r="C349" s="218">
        <f t="shared" si="505"/>
        <v>0</v>
      </c>
      <c r="D349" s="212">
        <f t="shared" si="506"/>
        <v>5</v>
      </c>
      <c r="E349" s="218">
        <f t="shared" si="507"/>
        <v>0</v>
      </c>
      <c r="F349" s="212">
        <f t="shared" si="508"/>
        <v>0</v>
      </c>
      <c r="G349" s="218">
        <f t="shared" si="509"/>
        <v>0</v>
      </c>
      <c r="H349" s="212">
        <f t="shared" si="510"/>
        <v>0</v>
      </c>
      <c r="I349" s="218">
        <f t="shared" si="511"/>
        <v>0</v>
      </c>
      <c r="J349" s="212">
        <f t="shared" si="512"/>
        <v>0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155</v>
      </c>
      <c r="U349" s="218">
        <f t="shared" ref="U349:U356" si="549">SUM(C349,E349,G349,I349,K349,M349,O349,Q349,S349)</f>
        <v>0</v>
      </c>
      <c r="V349" s="26"/>
      <c r="W349" s="4"/>
      <c r="X349">
        <f t="shared" si="522"/>
        <v>20</v>
      </c>
      <c r="Y349">
        <f t="shared" si="525"/>
        <v>8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212">
        <f t="shared" si="504"/>
        <v>170</v>
      </c>
      <c r="C350" s="218">
        <f t="shared" si="505"/>
        <v>5</v>
      </c>
      <c r="D350" s="212">
        <f t="shared" si="506"/>
        <v>4</v>
      </c>
      <c r="E350" s="218">
        <f t="shared" si="507"/>
        <v>0</v>
      </c>
      <c r="F350" s="212">
        <f t="shared" si="508"/>
        <v>0</v>
      </c>
      <c r="G350" s="218">
        <f t="shared" si="509"/>
        <v>0</v>
      </c>
      <c r="H350" s="212">
        <f t="shared" si="510"/>
        <v>0</v>
      </c>
      <c r="I350" s="218">
        <f t="shared" si="511"/>
        <v>0</v>
      </c>
      <c r="J350" s="212">
        <f t="shared" si="512"/>
        <v>0</v>
      </c>
      <c r="K350" s="218">
        <f t="shared" si="513"/>
        <v>0</v>
      </c>
      <c r="L350" s="212">
        <f t="shared" si="514"/>
        <v>0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174</v>
      </c>
      <c r="U350" s="218">
        <f t="shared" si="549"/>
        <v>5</v>
      </c>
      <c r="V350" s="26"/>
      <c r="W350" s="4"/>
      <c r="X350">
        <f t="shared" si="522"/>
        <v>11</v>
      </c>
      <c r="Y350">
        <f t="shared" si="525"/>
        <v>1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212">
        <f t="shared" si="504"/>
        <v>175</v>
      </c>
      <c r="C351" s="218">
        <f t="shared" si="505"/>
        <v>10</v>
      </c>
      <c r="D351" s="212">
        <f t="shared" si="506"/>
        <v>6</v>
      </c>
      <c r="E351" s="218">
        <f t="shared" si="507"/>
        <v>0</v>
      </c>
      <c r="F351" s="212">
        <f t="shared" si="508"/>
        <v>0</v>
      </c>
      <c r="G351" s="218">
        <f t="shared" si="509"/>
        <v>0</v>
      </c>
      <c r="H351" s="212">
        <f t="shared" si="510"/>
        <v>0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181</v>
      </c>
      <c r="U351" s="218">
        <f t="shared" si="549"/>
        <v>10</v>
      </c>
      <c r="V351" s="26"/>
      <c r="W351" s="4"/>
      <c r="X351">
        <f t="shared" si="522"/>
        <v>17</v>
      </c>
      <c r="Y351">
        <f t="shared" si="525"/>
        <v>3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212">
        <f t="shared" si="504"/>
        <v>169</v>
      </c>
      <c r="C352" s="218">
        <f t="shared" si="505"/>
        <v>8</v>
      </c>
      <c r="D352" s="212">
        <f t="shared" si="506"/>
        <v>4</v>
      </c>
      <c r="E352" s="218">
        <f t="shared" si="507"/>
        <v>0</v>
      </c>
      <c r="F352" s="212">
        <f t="shared" si="508"/>
        <v>0</v>
      </c>
      <c r="G352" s="218">
        <f t="shared" si="509"/>
        <v>0</v>
      </c>
      <c r="H352" s="212">
        <f t="shared" si="510"/>
        <v>0</v>
      </c>
      <c r="I352" s="218">
        <f t="shared" si="511"/>
        <v>0</v>
      </c>
      <c r="J352" s="212">
        <f t="shared" si="512"/>
        <v>0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173</v>
      </c>
      <c r="U352" s="218">
        <f t="shared" si="549"/>
        <v>8</v>
      </c>
      <c r="V352" s="26"/>
      <c r="W352" s="4"/>
      <c r="X352">
        <f t="shared" si="522"/>
        <v>10</v>
      </c>
      <c r="Y352">
        <f t="shared" si="525"/>
        <v>1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212">
        <f t="shared" si="504"/>
        <v>125</v>
      </c>
      <c r="C353" s="218">
        <f t="shared" si="505"/>
        <v>2</v>
      </c>
      <c r="D353" s="212">
        <f t="shared" si="506"/>
        <v>2</v>
      </c>
      <c r="E353" s="218">
        <f t="shared" si="507"/>
        <v>0</v>
      </c>
      <c r="F353" s="212">
        <f t="shared" si="508"/>
        <v>0</v>
      </c>
      <c r="G353" s="218">
        <f t="shared" si="509"/>
        <v>0</v>
      </c>
      <c r="H353" s="212">
        <f t="shared" si="510"/>
        <v>0</v>
      </c>
      <c r="I353" s="218">
        <f t="shared" si="511"/>
        <v>0</v>
      </c>
      <c r="J353" s="212">
        <f t="shared" si="512"/>
        <v>0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127</v>
      </c>
      <c r="U353" s="218">
        <f t="shared" si="549"/>
        <v>2</v>
      </c>
      <c r="V353" s="26"/>
      <c r="W353" s="4"/>
      <c r="X353">
        <f t="shared" si="522"/>
        <v>20</v>
      </c>
      <c r="Y353">
        <f t="shared" si="525"/>
        <v>2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212">
        <f t="shared" si="504"/>
        <v>97</v>
      </c>
      <c r="C354" s="218">
        <f t="shared" si="505"/>
        <v>7</v>
      </c>
      <c r="D354" s="212">
        <f t="shared" si="506"/>
        <v>4</v>
      </c>
      <c r="E354" s="218">
        <f t="shared" si="507"/>
        <v>1</v>
      </c>
      <c r="F354" s="212">
        <f t="shared" si="508"/>
        <v>0</v>
      </c>
      <c r="G354" s="218">
        <f t="shared" si="509"/>
        <v>0</v>
      </c>
      <c r="H354" s="212">
        <f t="shared" si="510"/>
        <v>0</v>
      </c>
      <c r="I354" s="218">
        <f t="shared" si="511"/>
        <v>0</v>
      </c>
      <c r="J354" s="212">
        <f t="shared" si="512"/>
        <v>0</v>
      </c>
      <c r="K354" s="218">
        <f t="shared" si="513"/>
        <v>0</v>
      </c>
      <c r="L354" s="212">
        <f t="shared" si="514"/>
        <v>0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101</v>
      </c>
      <c r="U354" s="218">
        <f t="shared" si="549"/>
        <v>8</v>
      </c>
      <c r="V354" s="26"/>
      <c r="W354" s="4"/>
      <c r="X354">
        <f t="shared" si="522"/>
        <v>38</v>
      </c>
      <c r="Y354">
        <f t="shared" si="525"/>
        <v>3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212">
        <f t="shared" si="504"/>
        <v>68</v>
      </c>
      <c r="C355" s="218">
        <f t="shared" si="505"/>
        <v>0</v>
      </c>
      <c r="D355" s="212">
        <f t="shared" si="506"/>
        <v>7</v>
      </c>
      <c r="E355" s="218">
        <f t="shared" si="507"/>
        <v>0</v>
      </c>
      <c r="F355" s="212">
        <f t="shared" si="508"/>
        <v>0</v>
      </c>
      <c r="G355" s="218">
        <f t="shared" si="509"/>
        <v>0</v>
      </c>
      <c r="H355" s="212">
        <f t="shared" si="510"/>
        <v>0</v>
      </c>
      <c r="I355" s="218">
        <f t="shared" si="511"/>
        <v>0</v>
      </c>
      <c r="J355" s="212">
        <f t="shared" si="512"/>
        <v>0</v>
      </c>
      <c r="K355" s="218">
        <f t="shared" si="513"/>
        <v>0</v>
      </c>
      <c r="L355" s="212">
        <f t="shared" si="514"/>
        <v>0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75</v>
      </c>
      <c r="U355" s="218">
        <f t="shared" si="549"/>
        <v>0</v>
      </c>
      <c r="V355" s="26"/>
      <c r="W355" s="4"/>
      <c r="X355">
        <f t="shared" si="522"/>
        <v>58</v>
      </c>
      <c r="Y355">
        <f t="shared" si="525"/>
        <v>5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0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212">
        <f t="shared" si="504"/>
        <v>73</v>
      </c>
      <c r="C356" s="218">
        <f t="shared" si="505"/>
        <v>3</v>
      </c>
      <c r="D356" s="212">
        <f t="shared" si="506"/>
        <v>5</v>
      </c>
      <c r="E356" s="218">
        <f t="shared" si="507"/>
        <v>1</v>
      </c>
      <c r="F356" s="212">
        <f t="shared" si="508"/>
        <v>0</v>
      </c>
      <c r="G356" s="218">
        <f t="shared" si="509"/>
        <v>0</v>
      </c>
      <c r="H356" s="212">
        <f t="shared" si="510"/>
        <v>0</v>
      </c>
      <c r="I356" s="218">
        <f t="shared" si="511"/>
        <v>0</v>
      </c>
      <c r="J356" s="212">
        <f t="shared" si="512"/>
        <v>0</v>
      </c>
      <c r="K356" s="218">
        <f t="shared" si="513"/>
        <v>0</v>
      </c>
      <c r="L356" s="212">
        <f t="shared" si="514"/>
        <v>0</v>
      </c>
      <c r="M356" s="218">
        <f t="shared" si="515"/>
        <v>0</v>
      </c>
      <c r="N356" s="212">
        <f t="shared" si="516"/>
        <v>0</v>
      </c>
      <c r="O356" s="218">
        <f t="shared" si="517"/>
        <v>0</v>
      </c>
      <c r="P356" s="212">
        <f t="shared" si="518"/>
        <v>0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78</v>
      </c>
      <c r="U356" s="218">
        <f t="shared" si="549"/>
        <v>4</v>
      </c>
      <c r="V356" s="26"/>
      <c r="W356" s="4"/>
      <c r="X356">
        <f t="shared" si="522"/>
        <v>74</v>
      </c>
      <c r="Y356">
        <f t="shared" si="525"/>
        <v>5</v>
      </c>
      <c r="Z356">
        <f t="shared" si="526"/>
        <v>0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0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213">
        <f t="shared" ref="B357:Q357" si="550">SUM(B333:B356)</f>
        <v>2093</v>
      </c>
      <c r="C357" s="219">
        <f t="shared" si="550"/>
        <v>46</v>
      </c>
      <c r="D357" s="213">
        <f t="shared" si="550"/>
        <v>123</v>
      </c>
      <c r="E357" s="219">
        <f t="shared" si="550"/>
        <v>2</v>
      </c>
      <c r="F357" s="213">
        <f t="shared" si="550"/>
        <v>2</v>
      </c>
      <c r="G357" s="219">
        <f t="shared" si="550"/>
        <v>0</v>
      </c>
      <c r="H357" s="213">
        <f t="shared" si="550"/>
        <v>0</v>
      </c>
      <c r="I357" s="219">
        <f t="shared" si="550"/>
        <v>0</v>
      </c>
      <c r="J357" s="213">
        <f t="shared" si="550"/>
        <v>0</v>
      </c>
      <c r="K357" s="219">
        <f t="shared" si="550"/>
        <v>0</v>
      </c>
      <c r="L357" s="213">
        <f t="shared" si="550"/>
        <v>0</v>
      </c>
      <c r="M357" s="219">
        <f t="shared" si="550"/>
        <v>0</v>
      </c>
      <c r="N357" s="213">
        <f t="shared" si="550"/>
        <v>0</v>
      </c>
      <c r="O357" s="219">
        <f t="shared" si="550"/>
        <v>0</v>
      </c>
      <c r="P357" s="213">
        <f t="shared" si="550"/>
        <v>0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2218</v>
      </c>
      <c r="U357" s="219">
        <f>SUM(U333:U356)</f>
        <v>48</v>
      </c>
      <c r="V357" s="26"/>
      <c r="W357" s="4"/>
      <c r="X357">
        <f t="shared" si="522"/>
        <v>90</v>
      </c>
      <c r="Y357">
        <f t="shared" si="525"/>
        <v>6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1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126</v>
      </c>
      <c r="B358" s="214">
        <f>B357/T357</f>
        <v>0.94364292155094676</v>
      </c>
      <c r="C358" s="220">
        <f>C357/T357</f>
        <v>2.0739404869251576E-2</v>
      </c>
      <c r="D358" s="214">
        <f>D357/T357</f>
        <v>5.5455365193868351E-2</v>
      </c>
      <c r="E358" s="220">
        <f>E357/T357</f>
        <v>9.0171325518485117E-4</v>
      </c>
      <c r="F358" s="214">
        <f>F357/T357</f>
        <v>9.0171325518485117E-4</v>
      </c>
      <c r="G358" s="220">
        <f>G357/T357</f>
        <v>0</v>
      </c>
      <c r="H358" s="214">
        <f>H357/T357</f>
        <v>0</v>
      </c>
      <c r="I358" s="220">
        <f>I357/T357</f>
        <v>0</v>
      </c>
      <c r="J358" s="214">
        <f>J357/T357</f>
        <v>0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2.1641118124436431E-2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112</v>
      </c>
      <c r="B359" s="215">
        <f t="shared" ref="B359:U359" si="551">SUM(B339:B353)</f>
        <v>1718</v>
      </c>
      <c r="C359" s="221">
        <f t="shared" si="551"/>
        <v>36</v>
      </c>
      <c r="D359" s="215">
        <f t="shared" si="551"/>
        <v>83</v>
      </c>
      <c r="E359" s="221">
        <f t="shared" si="551"/>
        <v>0</v>
      </c>
      <c r="F359" s="215">
        <f t="shared" si="551"/>
        <v>2</v>
      </c>
      <c r="G359" s="221">
        <f t="shared" si="551"/>
        <v>0</v>
      </c>
      <c r="H359" s="215">
        <f t="shared" si="551"/>
        <v>0</v>
      </c>
      <c r="I359" s="221">
        <f t="shared" si="551"/>
        <v>0</v>
      </c>
      <c r="J359" s="215">
        <f t="shared" si="551"/>
        <v>0</v>
      </c>
      <c r="K359" s="221">
        <f t="shared" si="551"/>
        <v>0</v>
      </c>
      <c r="L359" s="215">
        <f t="shared" si="551"/>
        <v>0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1803</v>
      </c>
      <c r="U359" s="221">
        <f t="shared" si="551"/>
        <v>36</v>
      </c>
      <c r="V359" s="26"/>
      <c r="W359" s="4"/>
      <c r="X359">
        <f t="shared" ref="X359:X371" si="552">BA140</f>
        <v>113</v>
      </c>
      <c r="Y359">
        <f>BB140</f>
        <v>7</v>
      </c>
      <c r="Z359">
        <f t="shared" ref="Z359:Z371" si="553">BC140</f>
        <v>0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1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113</v>
      </c>
      <c r="B360" s="216">
        <f t="shared" ref="B360:U360" si="564">B357-B359</f>
        <v>375</v>
      </c>
      <c r="C360" s="222">
        <f t="shared" si="564"/>
        <v>10</v>
      </c>
      <c r="D360" s="216">
        <f t="shared" si="564"/>
        <v>40</v>
      </c>
      <c r="E360" s="222">
        <f t="shared" si="564"/>
        <v>2</v>
      </c>
      <c r="F360" s="216">
        <f t="shared" si="564"/>
        <v>0</v>
      </c>
      <c r="G360" s="222">
        <f t="shared" si="564"/>
        <v>0</v>
      </c>
      <c r="H360" s="216">
        <f t="shared" si="564"/>
        <v>0</v>
      </c>
      <c r="I360" s="222">
        <f t="shared" si="564"/>
        <v>0</v>
      </c>
      <c r="J360" s="216">
        <f t="shared" si="564"/>
        <v>0</v>
      </c>
      <c r="K360" s="222">
        <f t="shared" si="564"/>
        <v>0</v>
      </c>
      <c r="L360" s="216">
        <f t="shared" si="564"/>
        <v>0</v>
      </c>
      <c r="M360" s="222">
        <f t="shared" si="564"/>
        <v>0</v>
      </c>
      <c r="N360" s="216">
        <f t="shared" si="564"/>
        <v>0</v>
      </c>
      <c r="O360" s="222">
        <f t="shared" si="564"/>
        <v>0</v>
      </c>
      <c r="P360" s="216">
        <f t="shared" si="564"/>
        <v>0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415</v>
      </c>
      <c r="U360" s="222">
        <f t="shared" si="564"/>
        <v>12</v>
      </c>
      <c r="V360" s="26"/>
      <c r="W360" s="4"/>
      <c r="X360">
        <f t="shared" si="552"/>
        <v>120</v>
      </c>
      <c r="Y360">
        <f t="shared" ref="Y360:Y371" si="565">BB141</f>
        <v>8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3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2170</v>
      </c>
      <c r="J361" s="56"/>
      <c r="K361" s="53"/>
      <c r="L361" s="60" t="s">
        <v>56</v>
      </c>
      <c r="M361" s="54">
        <f>U357</f>
        <v>48</v>
      </c>
      <c r="N361" s="58"/>
      <c r="O361" s="47"/>
      <c r="P361" s="51"/>
      <c r="Q361" s="48"/>
      <c r="R361" s="49" t="s">
        <v>57</v>
      </c>
      <c r="S361" s="49"/>
      <c r="T361" s="52">
        <f>I361+M361*2</f>
        <v>2266</v>
      </c>
      <c r="U361" s="50"/>
      <c r="V361" s="26"/>
      <c r="W361" s="4"/>
      <c r="X361">
        <f t="shared" si="552"/>
        <v>126</v>
      </c>
      <c r="Y361">
        <f t="shared" si="565"/>
        <v>9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0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16.136158701532914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15.833333333333334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143</v>
      </c>
      <c r="Y362">
        <f t="shared" si="565"/>
        <v>5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4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147</v>
      </c>
      <c r="Y363">
        <f t="shared" si="565"/>
        <v>12</v>
      </c>
      <c r="Z363">
        <f t="shared" si="553"/>
        <v>2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2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150</v>
      </c>
      <c r="Y364">
        <f t="shared" si="565"/>
        <v>5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0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170</v>
      </c>
      <c r="Y365">
        <f t="shared" si="565"/>
        <v>4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5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175</v>
      </c>
      <c r="Y366">
        <f t="shared" si="565"/>
        <v>6</v>
      </c>
      <c r="Z366">
        <f t="shared" si="553"/>
        <v>0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10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169</v>
      </c>
      <c r="Y367">
        <f t="shared" si="565"/>
        <v>4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8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125</v>
      </c>
      <c r="Y368">
        <f t="shared" si="565"/>
        <v>2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2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97</v>
      </c>
      <c r="Y369">
        <f t="shared" si="565"/>
        <v>4</v>
      </c>
      <c r="Z369">
        <f t="shared" si="553"/>
        <v>0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7</v>
      </c>
      <c r="AM369">
        <f t="shared" si="567"/>
        <v>1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68</v>
      </c>
      <c r="Y370">
        <f t="shared" si="565"/>
        <v>7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73</v>
      </c>
      <c r="Y371">
        <f t="shared" si="565"/>
        <v>5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3</v>
      </c>
      <c r="AM371">
        <f t="shared" si="567"/>
        <v>1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58" t="str">
        <f>A1</f>
        <v>Comptages vitesse TV/PL à Vincennes</v>
      </c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60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Crébillon</v>
      </c>
      <c r="K393" s="4"/>
      <c r="L393" s="11"/>
      <c r="M393" s="4"/>
      <c r="N393" s="4"/>
      <c r="O393" s="4" t="str">
        <f>O3</f>
        <v>Et</v>
      </c>
      <c r="P393" s="61" t="str">
        <f>P3</f>
        <v>Rue Leroyer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212">
        <f t="shared" ref="B398:B406" si="578">X414</f>
        <v>72</v>
      </c>
      <c r="C398" s="218">
        <f t="shared" ref="C398:C406" si="579">AL414</f>
        <v>2</v>
      </c>
      <c r="D398" s="212">
        <f t="shared" ref="D398:D406" si="580">Y414</f>
        <v>7</v>
      </c>
      <c r="E398" s="218">
        <f t="shared" ref="E398:E406" si="581">AM414</f>
        <v>0</v>
      </c>
      <c r="F398" s="212">
        <f t="shared" ref="F398:F406" si="582">Z414</f>
        <v>1</v>
      </c>
      <c r="G398" s="218">
        <f t="shared" ref="G398:G406" si="583">AN414</f>
        <v>0</v>
      </c>
      <c r="H398" s="212">
        <f t="shared" ref="H398:H406" si="584">AA414</f>
        <v>0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0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80</v>
      </c>
      <c r="U398" s="218">
        <f t="shared" ref="U398:U413" si="596">SUM(C398,E398,G398,I398,K398,M398,O398,Q398,S398)</f>
        <v>2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212">
        <f t="shared" si="578"/>
        <v>50</v>
      </c>
      <c r="C399" s="218">
        <f t="shared" si="579"/>
        <v>2</v>
      </c>
      <c r="D399" s="212">
        <f t="shared" si="580"/>
        <v>3</v>
      </c>
      <c r="E399" s="218">
        <f t="shared" si="581"/>
        <v>0</v>
      </c>
      <c r="F399" s="212">
        <f t="shared" si="582"/>
        <v>1</v>
      </c>
      <c r="G399" s="218">
        <f t="shared" si="583"/>
        <v>0</v>
      </c>
      <c r="H399" s="212">
        <f t="shared" si="584"/>
        <v>0</v>
      </c>
      <c r="I399" s="218">
        <f t="shared" si="585"/>
        <v>0</v>
      </c>
      <c r="J399" s="212">
        <f t="shared" si="586"/>
        <v>0</v>
      </c>
      <c r="K399" s="218">
        <f t="shared" si="587"/>
        <v>0</v>
      </c>
      <c r="L399" s="212">
        <f t="shared" si="588"/>
        <v>0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54</v>
      </c>
      <c r="U399" s="218">
        <f t="shared" si="596"/>
        <v>2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212">
        <f t="shared" si="578"/>
        <v>42</v>
      </c>
      <c r="C400" s="218">
        <f t="shared" si="579"/>
        <v>2</v>
      </c>
      <c r="D400" s="212">
        <f t="shared" si="580"/>
        <v>4</v>
      </c>
      <c r="E400" s="218">
        <f t="shared" si="581"/>
        <v>0</v>
      </c>
      <c r="F400" s="212">
        <f t="shared" si="582"/>
        <v>0</v>
      </c>
      <c r="G400" s="218">
        <f t="shared" si="583"/>
        <v>0</v>
      </c>
      <c r="H400" s="212">
        <f t="shared" si="584"/>
        <v>0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0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46</v>
      </c>
      <c r="U400" s="218">
        <f t="shared" si="596"/>
        <v>2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212">
        <f t="shared" si="578"/>
        <v>28</v>
      </c>
      <c r="C401" s="218">
        <f t="shared" si="579"/>
        <v>1</v>
      </c>
      <c r="D401" s="212">
        <f t="shared" si="580"/>
        <v>8</v>
      </c>
      <c r="E401" s="218">
        <f t="shared" si="581"/>
        <v>0</v>
      </c>
      <c r="F401" s="212">
        <f t="shared" si="582"/>
        <v>0</v>
      </c>
      <c r="G401" s="218">
        <f t="shared" si="583"/>
        <v>0</v>
      </c>
      <c r="H401" s="212">
        <f t="shared" si="584"/>
        <v>0</v>
      </c>
      <c r="I401" s="218">
        <f t="shared" si="585"/>
        <v>0</v>
      </c>
      <c r="J401" s="212">
        <f t="shared" si="586"/>
        <v>0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36</v>
      </c>
      <c r="U401" s="218">
        <f t="shared" si="596"/>
        <v>1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212">
        <f t="shared" si="578"/>
        <v>19</v>
      </c>
      <c r="C402" s="218">
        <f t="shared" si="579"/>
        <v>1</v>
      </c>
      <c r="D402" s="212">
        <f t="shared" si="580"/>
        <v>4</v>
      </c>
      <c r="E402" s="218">
        <f t="shared" si="581"/>
        <v>0</v>
      </c>
      <c r="F402" s="212">
        <f t="shared" si="582"/>
        <v>0</v>
      </c>
      <c r="G402" s="218">
        <f t="shared" si="583"/>
        <v>0</v>
      </c>
      <c r="H402" s="212">
        <f t="shared" si="584"/>
        <v>0</v>
      </c>
      <c r="I402" s="218">
        <f t="shared" si="585"/>
        <v>0</v>
      </c>
      <c r="J402" s="212">
        <f t="shared" si="586"/>
        <v>0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23</v>
      </c>
      <c r="U402" s="218">
        <f t="shared" si="596"/>
        <v>1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212">
        <f t="shared" si="578"/>
        <v>17</v>
      </c>
      <c r="C403" s="218">
        <f t="shared" si="579"/>
        <v>0</v>
      </c>
      <c r="D403" s="212">
        <f t="shared" si="580"/>
        <v>0</v>
      </c>
      <c r="E403" s="218">
        <f t="shared" si="581"/>
        <v>0</v>
      </c>
      <c r="F403" s="212">
        <f t="shared" si="582"/>
        <v>0</v>
      </c>
      <c r="G403" s="218">
        <f t="shared" si="583"/>
        <v>0</v>
      </c>
      <c r="H403" s="212">
        <f t="shared" si="584"/>
        <v>0</v>
      </c>
      <c r="I403" s="218">
        <f t="shared" si="585"/>
        <v>0</v>
      </c>
      <c r="J403" s="212">
        <f t="shared" si="586"/>
        <v>0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0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17</v>
      </c>
      <c r="U403" s="218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212">
        <f t="shared" si="578"/>
        <v>5</v>
      </c>
      <c r="C404" s="218">
        <f t="shared" si="579"/>
        <v>1</v>
      </c>
      <c r="D404" s="212">
        <f t="shared" si="580"/>
        <v>3</v>
      </c>
      <c r="E404" s="218">
        <f t="shared" si="581"/>
        <v>0</v>
      </c>
      <c r="F404" s="212">
        <f t="shared" si="582"/>
        <v>0</v>
      </c>
      <c r="G404" s="218">
        <f t="shared" si="583"/>
        <v>0</v>
      </c>
      <c r="H404" s="212">
        <f t="shared" si="584"/>
        <v>1</v>
      </c>
      <c r="I404" s="218">
        <f t="shared" si="585"/>
        <v>0</v>
      </c>
      <c r="J404" s="212">
        <f t="shared" si="586"/>
        <v>0</v>
      </c>
      <c r="K404" s="218">
        <f t="shared" si="587"/>
        <v>0</v>
      </c>
      <c r="L404" s="212">
        <f t="shared" si="588"/>
        <v>0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9</v>
      </c>
      <c r="U404" s="218">
        <f t="shared" si="596"/>
        <v>1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212">
        <f t="shared" si="578"/>
        <v>12</v>
      </c>
      <c r="C405" s="218">
        <f t="shared" si="579"/>
        <v>0</v>
      </c>
      <c r="D405" s="212">
        <f t="shared" si="580"/>
        <v>5</v>
      </c>
      <c r="E405" s="218">
        <f t="shared" si="581"/>
        <v>0</v>
      </c>
      <c r="F405" s="212">
        <f t="shared" si="582"/>
        <v>0</v>
      </c>
      <c r="G405" s="218">
        <f t="shared" si="583"/>
        <v>0</v>
      </c>
      <c r="H405" s="212">
        <f t="shared" si="584"/>
        <v>0</v>
      </c>
      <c r="I405" s="218">
        <f t="shared" si="585"/>
        <v>0</v>
      </c>
      <c r="J405" s="212">
        <f t="shared" si="586"/>
        <v>0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17</v>
      </c>
      <c r="U405" s="218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212">
        <f t="shared" si="578"/>
        <v>22</v>
      </c>
      <c r="C406" s="218">
        <f t="shared" si="579"/>
        <v>0</v>
      </c>
      <c r="D406" s="212">
        <f t="shared" si="580"/>
        <v>2</v>
      </c>
      <c r="E406" s="218">
        <f t="shared" si="581"/>
        <v>0</v>
      </c>
      <c r="F406" s="212">
        <f t="shared" si="582"/>
        <v>0</v>
      </c>
      <c r="G406" s="218">
        <f t="shared" si="583"/>
        <v>0</v>
      </c>
      <c r="H406" s="212">
        <f t="shared" si="584"/>
        <v>0</v>
      </c>
      <c r="I406" s="218">
        <f t="shared" si="585"/>
        <v>0</v>
      </c>
      <c r="J406" s="212">
        <f t="shared" si="586"/>
        <v>0</v>
      </c>
      <c r="K406" s="218">
        <f t="shared" si="587"/>
        <v>0</v>
      </c>
      <c r="L406" s="212">
        <f t="shared" si="588"/>
        <v>0</v>
      </c>
      <c r="M406" s="218">
        <f t="shared" si="589"/>
        <v>0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24</v>
      </c>
      <c r="U406" s="218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212">
        <f t="shared" ref="B407:B421" si="598">X424</f>
        <v>41</v>
      </c>
      <c r="C407" s="218">
        <f t="shared" ref="C407:C421" si="599">AL424</f>
        <v>3</v>
      </c>
      <c r="D407" s="212">
        <f t="shared" ref="D407:D421" si="600">Y424</f>
        <v>5</v>
      </c>
      <c r="E407" s="218">
        <f t="shared" ref="E407:E421" si="601">AM424</f>
        <v>1</v>
      </c>
      <c r="F407" s="212">
        <f t="shared" ref="F407:F421" si="602">Z424</f>
        <v>0</v>
      </c>
      <c r="G407" s="218">
        <f t="shared" ref="G407:G421" si="603">AN424</f>
        <v>0</v>
      </c>
      <c r="H407" s="212">
        <f t="shared" ref="H407:H421" si="604">AA424</f>
        <v>0</v>
      </c>
      <c r="I407" s="218">
        <f t="shared" ref="I407:I421" si="605">AO424</f>
        <v>0</v>
      </c>
      <c r="J407" s="212">
        <f t="shared" ref="J407:J421" si="606">AB424</f>
        <v>0</v>
      </c>
      <c r="K407" s="218">
        <f t="shared" ref="K407:K421" si="607">AP424</f>
        <v>0</v>
      </c>
      <c r="L407" s="212">
        <f t="shared" ref="L407:L421" si="608">AC424</f>
        <v>0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0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46</v>
      </c>
      <c r="U407" s="218">
        <f t="shared" si="596"/>
        <v>4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212">
        <f t="shared" si="598"/>
        <v>74</v>
      </c>
      <c r="C408" s="218">
        <f t="shared" si="599"/>
        <v>1</v>
      </c>
      <c r="D408" s="212">
        <f t="shared" si="600"/>
        <v>9</v>
      </c>
      <c r="E408" s="218">
        <f t="shared" si="601"/>
        <v>0</v>
      </c>
      <c r="F408" s="212">
        <f t="shared" si="602"/>
        <v>0</v>
      </c>
      <c r="G408" s="218">
        <f t="shared" si="603"/>
        <v>0</v>
      </c>
      <c r="H408" s="212">
        <f t="shared" si="604"/>
        <v>0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83</v>
      </c>
      <c r="U408" s="218">
        <f t="shared" si="596"/>
        <v>1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212">
        <f t="shared" si="598"/>
        <v>105</v>
      </c>
      <c r="C409" s="218">
        <f t="shared" si="599"/>
        <v>2</v>
      </c>
      <c r="D409" s="212">
        <f t="shared" si="600"/>
        <v>6</v>
      </c>
      <c r="E409" s="218">
        <f t="shared" si="601"/>
        <v>0</v>
      </c>
      <c r="F409" s="212">
        <f t="shared" si="602"/>
        <v>0</v>
      </c>
      <c r="G409" s="218">
        <f t="shared" si="603"/>
        <v>0</v>
      </c>
      <c r="H409" s="212">
        <f t="shared" si="604"/>
        <v>0</v>
      </c>
      <c r="I409" s="218">
        <f t="shared" si="605"/>
        <v>0</v>
      </c>
      <c r="J409" s="212">
        <f t="shared" si="606"/>
        <v>0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111</v>
      </c>
      <c r="U409" s="218">
        <f t="shared" si="596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212">
        <f t="shared" si="598"/>
        <v>134</v>
      </c>
      <c r="C410" s="218">
        <f t="shared" si="599"/>
        <v>0</v>
      </c>
      <c r="D410" s="212">
        <f t="shared" si="600"/>
        <v>13</v>
      </c>
      <c r="E410" s="218">
        <f t="shared" si="601"/>
        <v>0</v>
      </c>
      <c r="F410" s="212">
        <f t="shared" si="602"/>
        <v>1</v>
      </c>
      <c r="G410" s="218">
        <f t="shared" si="603"/>
        <v>0</v>
      </c>
      <c r="H410" s="212">
        <f t="shared" si="604"/>
        <v>0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148</v>
      </c>
      <c r="U410" s="218">
        <f t="shared" si="596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212">
        <f t="shared" si="598"/>
        <v>96</v>
      </c>
      <c r="C411" s="218">
        <f t="shared" si="599"/>
        <v>3</v>
      </c>
      <c r="D411" s="212">
        <f t="shared" si="600"/>
        <v>7</v>
      </c>
      <c r="E411" s="218">
        <f t="shared" si="601"/>
        <v>1</v>
      </c>
      <c r="F411" s="212">
        <f t="shared" si="602"/>
        <v>0</v>
      </c>
      <c r="G411" s="218">
        <f t="shared" si="603"/>
        <v>0</v>
      </c>
      <c r="H411" s="212">
        <f t="shared" si="604"/>
        <v>0</v>
      </c>
      <c r="I411" s="218">
        <f t="shared" si="605"/>
        <v>0</v>
      </c>
      <c r="J411" s="212">
        <f t="shared" si="606"/>
        <v>0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103</v>
      </c>
      <c r="U411" s="218">
        <f t="shared" si="596"/>
        <v>4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212">
        <f t="shared" si="598"/>
        <v>105</v>
      </c>
      <c r="C412" s="218">
        <f t="shared" si="599"/>
        <v>2</v>
      </c>
      <c r="D412" s="212">
        <f t="shared" si="600"/>
        <v>5</v>
      </c>
      <c r="E412" s="218">
        <f t="shared" si="601"/>
        <v>0</v>
      </c>
      <c r="F412" s="212">
        <f t="shared" si="602"/>
        <v>0</v>
      </c>
      <c r="G412" s="218">
        <f t="shared" si="603"/>
        <v>0</v>
      </c>
      <c r="H412" s="212">
        <f t="shared" si="604"/>
        <v>0</v>
      </c>
      <c r="I412" s="218">
        <f t="shared" si="605"/>
        <v>0</v>
      </c>
      <c r="J412" s="212">
        <f t="shared" si="606"/>
        <v>0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110</v>
      </c>
      <c r="U412" s="218">
        <f t="shared" si="596"/>
        <v>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212">
        <f t="shared" si="598"/>
        <v>108</v>
      </c>
      <c r="C413" s="218">
        <f t="shared" si="599"/>
        <v>4</v>
      </c>
      <c r="D413" s="212">
        <f t="shared" si="600"/>
        <v>6</v>
      </c>
      <c r="E413" s="218">
        <f t="shared" si="601"/>
        <v>0</v>
      </c>
      <c r="F413" s="212">
        <f t="shared" si="602"/>
        <v>0</v>
      </c>
      <c r="G413" s="218">
        <f t="shared" si="603"/>
        <v>0</v>
      </c>
      <c r="H413" s="212">
        <f t="shared" si="604"/>
        <v>0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114</v>
      </c>
      <c r="U413" s="218">
        <f t="shared" si="596"/>
        <v>4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212">
        <f t="shared" si="598"/>
        <v>118</v>
      </c>
      <c r="C414" s="218">
        <f t="shared" si="599"/>
        <v>1</v>
      </c>
      <c r="D414" s="212">
        <f t="shared" si="600"/>
        <v>8</v>
      </c>
      <c r="E414" s="218">
        <f t="shared" si="601"/>
        <v>0</v>
      </c>
      <c r="F414" s="212">
        <f t="shared" si="602"/>
        <v>1</v>
      </c>
      <c r="G414" s="218">
        <f t="shared" si="603"/>
        <v>0</v>
      </c>
      <c r="H414" s="212">
        <f t="shared" si="604"/>
        <v>0</v>
      </c>
      <c r="I414" s="218">
        <f t="shared" si="605"/>
        <v>0</v>
      </c>
      <c r="J414" s="212">
        <f t="shared" si="606"/>
        <v>0</v>
      </c>
      <c r="K414" s="218">
        <f t="shared" si="607"/>
        <v>0</v>
      </c>
      <c r="L414" s="212">
        <f t="shared" si="608"/>
        <v>0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127</v>
      </c>
      <c r="U414" s="218">
        <f t="shared" ref="U414:U421" si="617">SUM(C414,E414,G414,I414,K414,M414,O414,Q414,S414)</f>
        <v>1</v>
      </c>
      <c r="V414" s="26"/>
      <c r="W414" s="4"/>
      <c r="X414">
        <f t="shared" ref="X414:X422" si="618">BA153</f>
        <v>72</v>
      </c>
      <c r="Y414">
        <f t="shared" ref="Y414:AI414" si="619">BB153</f>
        <v>7</v>
      </c>
      <c r="Z414">
        <f t="shared" si="619"/>
        <v>1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2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212">
        <f t="shared" si="598"/>
        <v>108</v>
      </c>
      <c r="C415" s="218">
        <f t="shared" si="599"/>
        <v>3</v>
      </c>
      <c r="D415" s="212">
        <f t="shared" si="600"/>
        <v>9</v>
      </c>
      <c r="E415" s="218">
        <f t="shared" si="601"/>
        <v>0</v>
      </c>
      <c r="F415" s="212">
        <f t="shared" si="602"/>
        <v>0</v>
      </c>
      <c r="G415" s="218">
        <f t="shared" si="603"/>
        <v>0</v>
      </c>
      <c r="H415" s="212">
        <f t="shared" si="604"/>
        <v>0</v>
      </c>
      <c r="I415" s="218">
        <f t="shared" si="605"/>
        <v>0</v>
      </c>
      <c r="J415" s="212">
        <f t="shared" si="606"/>
        <v>0</v>
      </c>
      <c r="K415" s="218">
        <f t="shared" si="607"/>
        <v>0</v>
      </c>
      <c r="L415" s="212">
        <f t="shared" si="608"/>
        <v>0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117</v>
      </c>
      <c r="U415" s="218">
        <f t="shared" si="617"/>
        <v>3</v>
      </c>
      <c r="V415" s="26"/>
      <c r="W415" s="4"/>
      <c r="X415">
        <f t="shared" si="618"/>
        <v>50</v>
      </c>
      <c r="Y415">
        <f t="shared" ref="Y415:AI422" si="621">BB154</f>
        <v>3</v>
      </c>
      <c r="Z415">
        <f t="shared" si="621"/>
        <v>1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2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212">
        <f t="shared" si="598"/>
        <v>125</v>
      </c>
      <c r="C416" s="218">
        <f t="shared" si="599"/>
        <v>3</v>
      </c>
      <c r="D416" s="212">
        <f t="shared" si="600"/>
        <v>3</v>
      </c>
      <c r="E416" s="218">
        <f t="shared" si="601"/>
        <v>0</v>
      </c>
      <c r="F416" s="212">
        <f t="shared" si="602"/>
        <v>0</v>
      </c>
      <c r="G416" s="218">
        <f t="shared" si="603"/>
        <v>0</v>
      </c>
      <c r="H416" s="212">
        <f t="shared" si="604"/>
        <v>0</v>
      </c>
      <c r="I416" s="218">
        <f t="shared" si="605"/>
        <v>0</v>
      </c>
      <c r="J416" s="212">
        <f t="shared" si="606"/>
        <v>0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0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128</v>
      </c>
      <c r="U416" s="218">
        <f t="shared" si="617"/>
        <v>3</v>
      </c>
      <c r="V416" s="26"/>
      <c r="W416" s="4"/>
      <c r="X416">
        <f t="shared" si="618"/>
        <v>42</v>
      </c>
      <c r="Y416">
        <f t="shared" si="621"/>
        <v>4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2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212">
        <f t="shared" si="598"/>
        <v>120</v>
      </c>
      <c r="C417" s="218">
        <f t="shared" si="599"/>
        <v>4</v>
      </c>
      <c r="D417" s="212">
        <f t="shared" si="600"/>
        <v>13</v>
      </c>
      <c r="E417" s="218">
        <f t="shared" si="601"/>
        <v>1</v>
      </c>
      <c r="F417" s="212">
        <f t="shared" si="602"/>
        <v>0</v>
      </c>
      <c r="G417" s="218">
        <f t="shared" si="603"/>
        <v>0</v>
      </c>
      <c r="H417" s="212">
        <f t="shared" si="604"/>
        <v>0</v>
      </c>
      <c r="I417" s="218">
        <f t="shared" si="605"/>
        <v>0</v>
      </c>
      <c r="J417" s="212">
        <f t="shared" si="606"/>
        <v>0</v>
      </c>
      <c r="K417" s="218">
        <f t="shared" si="607"/>
        <v>0</v>
      </c>
      <c r="L417" s="212">
        <f t="shared" si="608"/>
        <v>0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133</v>
      </c>
      <c r="U417" s="218">
        <f t="shared" si="617"/>
        <v>5</v>
      </c>
      <c r="V417" s="26"/>
      <c r="W417" s="4"/>
      <c r="X417">
        <f t="shared" si="618"/>
        <v>28</v>
      </c>
      <c r="Y417">
        <f t="shared" si="621"/>
        <v>8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1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212">
        <f t="shared" si="598"/>
        <v>119</v>
      </c>
      <c r="C418" s="218">
        <f t="shared" si="599"/>
        <v>5</v>
      </c>
      <c r="D418" s="212">
        <f t="shared" si="600"/>
        <v>12</v>
      </c>
      <c r="E418" s="218">
        <f t="shared" si="601"/>
        <v>0</v>
      </c>
      <c r="F418" s="212">
        <f t="shared" si="602"/>
        <v>0</v>
      </c>
      <c r="G418" s="218">
        <f t="shared" si="603"/>
        <v>0</v>
      </c>
      <c r="H418" s="212">
        <f t="shared" si="604"/>
        <v>0</v>
      </c>
      <c r="I418" s="218">
        <f t="shared" si="605"/>
        <v>0</v>
      </c>
      <c r="J418" s="212">
        <f t="shared" si="606"/>
        <v>0</v>
      </c>
      <c r="K418" s="218">
        <f t="shared" si="607"/>
        <v>0</v>
      </c>
      <c r="L418" s="212">
        <f t="shared" si="608"/>
        <v>0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131</v>
      </c>
      <c r="U418" s="218">
        <f t="shared" si="617"/>
        <v>5</v>
      </c>
      <c r="V418" s="26"/>
      <c r="W418" s="4"/>
      <c r="X418">
        <f t="shared" si="618"/>
        <v>19</v>
      </c>
      <c r="Y418">
        <f t="shared" si="621"/>
        <v>4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1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212">
        <f t="shared" si="598"/>
        <v>79</v>
      </c>
      <c r="C419" s="218">
        <f t="shared" si="599"/>
        <v>0</v>
      </c>
      <c r="D419" s="212">
        <f t="shared" si="600"/>
        <v>2</v>
      </c>
      <c r="E419" s="218">
        <f t="shared" si="601"/>
        <v>0</v>
      </c>
      <c r="F419" s="212">
        <f t="shared" si="602"/>
        <v>1</v>
      </c>
      <c r="G419" s="218">
        <f t="shared" si="603"/>
        <v>0</v>
      </c>
      <c r="H419" s="212">
        <f t="shared" si="604"/>
        <v>0</v>
      </c>
      <c r="I419" s="218">
        <f t="shared" si="605"/>
        <v>0</v>
      </c>
      <c r="J419" s="212">
        <f t="shared" si="606"/>
        <v>0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0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82</v>
      </c>
      <c r="U419" s="218">
        <f t="shared" si="617"/>
        <v>0</v>
      </c>
      <c r="V419" s="26"/>
      <c r="W419" s="4"/>
      <c r="X419">
        <f t="shared" si="618"/>
        <v>17</v>
      </c>
      <c r="Y419">
        <f t="shared" si="621"/>
        <v>0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212">
        <f t="shared" si="598"/>
        <v>56</v>
      </c>
      <c r="C420" s="218">
        <f t="shared" si="599"/>
        <v>1</v>
      </c>
      <c r="D420" s="212">
        <f t="shared" si="600"/>
        <v>8</v>
      </c>
      <c r="E420" s="218">
        <f t="shared" si="601"/>
        <v>0</v>
      </c>
      <c r="F420" s="212">
        <f t="shared" si="602"/>
        <v>0</v>
      </c>
      <c r="G420" s="218">
        <f t="shared" si="603"/>
        <v>0</v>
      </c>
      <c r="H420" s="212">
        <f t="shared" si="604"/>
        <v>0</v>
      </c>
      <c r="I420" s="218">
        <f t="shared" si="605"/>
        <v>0</v>
      </c>
      <c r="J420" s="212">
        <f t="shared" si="606"/>
        <v>0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64</v>
      </c>
      <c r="U420" s="218">
        <f t="shared" si="617"/>
        <v>1</v>
      </c>
      <c r="V420" s="26"/>
      <c r="W420" s="4"/>
      <c r="X420">
        <f t="shared" si="618"/>
        <v>5</v>
      </c>
      <c r="Y420">
        <f t="shared" si="621"/>
        <v>3</v>
      </c>
      <c r="Z420">
        <f t="shared" si="621"/>
        <v>0</v>
      </c>
      <c r="AA420">
        <f t="shared" si="621"/>
        <v>1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1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212">
        <f t="shared" si="598"/>
        <v>47</v>
      </c>
      <c r="C421" s="218">
        <f t="shared" si="599"/>
        <v>1</v>
      </c>
      <c r="D421" s="212">
        <f t="shared" si="600"/>
        <v>12</v>
      </c>
      <c r="E421" s="218">
        <f t="shared" si="601"/>
        <v>1</v>
      </c>
      <c r="F421" s="212">
        <f t="shared" si="602"/>
        <v>0</v>
      </c>
      <c r="G421" s="218">
        <f t="shared" si="603"/>
        <v>0</v>
      </c>
      <c r="H421" s="212">
        <f t="shared" si="604"/>
        <v>0</v>
      </c>
      <c r="I421" s="218">
        <f t="shared" si="605"/>
        <v>0</v>
      </c>
      <c r="J421" s="212">
        <f t="shared" si="606"/>
        <v>0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59</v>
      </c>
      <c r="U421" s="218">
        <f t="shared" si="617"/>
        <v>2</v>
      </c>
      <c r="V421" s="26"/>
      <c r="W421" s="4"/>
      <c r="X421">
        <f t="shared" si="618"/>
        <v>12</v>
      </c>
      <c r="Y421">
        <f t="shared" si="621"/>
        <v>5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213">
        <f t="shared" ref="B422:Q422" si="634">SUM(B398:B421)</f>
        <v>1702</v>
      </c>
      <c r="C422" s="219">
        <f t="shared" si="634"/>
        <v>42</v>
      </c>
      <c r="D422" s="213">
        <f t="shared" si="634"/>
        <v>154</v>
      </c>
      <c r="E422" s="219">
        <f t="shared" si="634"/>
        <v>4</v>
      </c>
      <c r="F422" s="213">
        <f t="shared" si="634"/>
        <v>5</v>
      </c>
      <c r="G422" s="219">
        <f t="shared" si="634"/>
        <v>0</v>
      </c>
      <c r="H422" s="213">
        <f t="shared" si="634"/>
        <v>1</v>
      </c>
      <c r="I422" s="219">
        <f t="shared" si="634"/>
        <v>0</v>
      </c>
      <c r="J422" s="213">
        <f t="shared" si="634"/>
        <v>0</v>
      </c>
      <c r="K422" s="219">
        <f t="shared" si="634"/>
        <v>0</v>
      </c>
      <c r="L422" s="213">
        <f t="shared" si="634"/>
        <v>0</v>
      </c>
      <c r="M422" s="219">
        <f t="shared" si="634"/>
        <v>0</v>
      </c>
      <c r="N422" s="213">
        <f t="shared" si="634"/>
        <v>0</v>
      </c>
      <c r="O422" s="219">
        <f t="shared" si="634"/>
        <v>0</v>
      </c>
      <c r="P422" s="213">
        <f t="shared" si="634"/>
        <v>0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1862</v>
      </c>
      <c r="U422" s="219">
        <f>SUM(U398:U421)</f>
        <v>46</v>
      </c>
      <c r="V422" s="26"/>
      <c r="W422" s="4"/>
      <c r="X422">
        <f t="shared" si="618"/>
        <v>22</v>
      </c>
      <c r="Y422">
        <f t="shared" si="621"/>
        <v>2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126</v>
      </c>
      <c r="B423" s="214">
        <f>B422/T422</f>
        <v>0.91407089151450049</v>
      </c>
      <c r="C423" s="220">
        <f>C422/T422</f>
        <v>2.2556390977443608E-2</v>
      </c>
      <c r="D423" s="214">
        <f>D422/T422</f>
        <v>8.2706766917293228E-2</v>
      </c>
      <c r="E423" s="220">
        <f>E422/T422</f>
        <v>2.1482277121374865E-3</v>
      </c>
      <c r="F423" s="214">
        <f>F422/T422</f>
        <v>2.6852846401718583E-3</v>
      </c>
      <c r="G423" s="220">
        <f>G422/T422</f>
        <v>0</v>
      </c>
      <c r="H423" s="214">
        <f>H422/T422</f>
        <v>5.3705692803437163E-4</v>
      </c>
      <c r="I423" s="220">
        <f>I422/T422</f>
        <v>0</v>
      </c>
      <c r="J423" s="214">
        <f>J422/T422</f>
        <v>0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2.4704618689581095E-2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112</v>
      </c>
      <c r="B424" s="215">
        <f t="shared" ref="B424:U424" si="635">SUM(B404:B418)</f>
        <v>1292</v>
      </c>
      <c r="C424" s="221">
        <f t="shared" si="635"/>
        <v>32</v>
      </c>
      <c r="D424" s="215">
        <f t="shared" si="635"/>
        <v>106</v>
      </c>
      <c r="E424" s="221">
        <f t="shared" si="635"/>
        <v>3</v>
      </c>
      <c r="F424" s="215">
        <f t="shared" si="635"/>
        <v>2</v>
      </c>
      <c r="G424" s="221">
        <f t="shared" si="635"/>
        <v>0</v>
      </c>
      <c r="H424" s="215">
        <f t="shared" si="635"/>
        <v>1</v>
      </c>
      <c r="I424" s="221">
        <f t="shared" si="635"/>
        <v>0</v>
      </c>
      <c r="J424" s="215">
        <f t="shared" si="635"/>
        <v>0</v>
      </c>
      <c r="K424" s="221">
        <f t="shared" si="635"/>
        <v>0</v>
      </c>
      <c r="L424" s="215">
        <f t="shared" si="635"/>
        <v>0</v>
      </c>
      <c r="M424" s="221">
        <f t="shared" si="635"/>
        <v>0</v>
      </c>
      <c r="N424" s="215">
        <f t="shared" si="635"/>
        <v>0</v>
      </c>
      <c r="O424" s="221">
        <f t="shared" si="635"/>
        <v>0</v>
      </c>
      <c r="P424" s="215">
        <f t="shared" si="635"/>
        <v>0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1401</v>
      </c>
      <c r="U424" s="221">
        <f t="shared" si="635"/>
        <v>35</v>
      </c>
      <c r="V424" s="26"/>
      <c r="W424" s="4"/>
      <c r="X424">
        <f t="shared" ref="X424:AI424" si="636">BA162</f>
        <v>41</v>
      </c>
      <c r="Y424">
        <f t="shared" si="636"/>
        <v>5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3</v>
      </c>
      <c r="AM424">
        <f t="shared" ref="AM424:AW424" si="637">BO156</f>
        <v>1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113</v>
      </c>
      <c r="B425" s="216">
        <f t="shared" ref="B425:U425" si="638">B422-B424</f>
        <v>410</v>
      </c>
      <c r="C425" s="222">
        <f t="shared" si="638"/>
        <v>10</v>
      </c>
      <c r="D425" s="216">
        <f t="shared" si="638"/>
        <v>48</v>
      </c>
      <c r="E425" s="222">
        <f t="shared" si="638"/>
        <v>1</v>
      </c>
      <c r="F425" s="216">
        <f t="shared" si="638"/>
        <v>3</v>
      </c>
      <c r="G425" s="222">
        <f t="shared" si="638"/>
        <v>0</v>
      </c>
      <c r="H425" s="216">
        <f t="shared" si="638"/>
        <v>0</v>
      </c>
      <c r="I425" s="222">
        <f t="shared" si="638"/>
        <v>0</v>
      </c>
      <c r="J425" s="216">
        <f t="shared" si="638"/>
        <v>0</v>
      </c>
      <c r="K425" s="222">
        <f t="shared" si="638"/>
        <v>0</v>
      </c>
      <c r="L425" s="216">
        <f t="shared" si="638"/>
        <v>0</v>
      </c>
      <c r="M425" s="222">
        <f t="shared" si="638"/>
        <v>0</v>
      </c>
      <c r="N425" s="216">
        <f t="shared" si="638"/>
        <v>0</v>
      </c>
      <c r="O425" s="222">
        <f t="shared" si="638"/>
        <v>0</v>
      </c>
      <c r="P425" s="216">
        <f t="shared" si="638"/>
        <v>0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461</v>
      </c>
      <c r="U425" s="222">
        <f t="shared" si="638"/>
        <v>11</v>
      </c>
      <c r="V425" s="26"/>
      <c r="W425" s="4"/>
      <c r="X425">
        <f t="shared" ref="X425:X438" si="639">BA164</f>
        <v>74</v>
      </c>
      <c r="Y425">
        <f t="shared" ref="Y425:Y438" si="640">BB164</f>
        <v>9</v>
      </c>
      <c r="Z425">
        <f t="shared" ref="Z425:Z438" si="641">BC164</f>
        <v>0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1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1816</v>
      </c>
      <c r="J426" s="56"/>
      <c r="K426" s="53"/>
      <c r="L426" s="60" t="s">
        <v>56</v>
      </c>
      <c r="M426" s="54">
        <f>U422</f>
        <v>46</v>
      </c>
      <c r="N426" s="58"/>
      <c r="O426" s="47"/>
      <c r="P426" s="51"/>
      <c r="Q426" s="48"/>
      <c r="R426" s="49" t="s">
        <v>57</v>
      </c>
      <c r="S426" s="49"/>
      <c r="T426" s="52">
        <f>I426+M426*2</f>
        <v>1908</v>
      </c>
      <c r="U426" s="50"/>
      <c r="V426" s="26"/>
      <c r="W426" s="4"/>
      <c r="X426">
        <f t="shared" si="639"/>
        <v>105</v>
      </c>
      <c r="Y426">
        <f t="shared" si="640"/>
        <v>6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16.756176154672396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16.739130434782609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134</v>
      </c>
      <c r="Y427">
        <f t="shared" si="640"/>
        <v>13</v>
      </c>
      <c r="Z427">
        <f t="shared" si="641"/>
        <v>1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0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96</v>
      </c>
      <c r="Y428">
        <f t="shared" si="640"/>
        <v>7</v>
      </c>
      <c r="Z428">
        <f t="shared" si="641"/>
        <v>0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3</v>
      </c>
      <c r="AM428">
        <f t="shared" si="652"/>
        <v>1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105</v>
      </c>
      <c r="Y429">
        <f t="shared" si="640"/>
        <v>5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2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108</v>
      </c>
      <c r="Y430">
        <f t="shared" si="640"/>
        <v>6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4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118</v>
      </c>
      <c r="Y431">
        <f t="shared" si="640"/>
        <v>8</v>
      </c>
      <c r="Z431">
        <f t="shared" si="641"/>
        <v>1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108</v>
      </c>
      <c r="Y432">
        <f t="shared" si="640"/>
        <v>9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3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125</v>
      </c>
      <c r="Y433">
        <f t="shared" si="640"/>
        <v>3</v>
      </c>
      <c r="Z433">
        <f t="shared" si="641"/>
        <v>0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3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120</v>
      </c>
      <c r="Y434">
        <f t="shared" si="640"/>
        <v>13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4</v>
      </c>
      <c r="AM434">
        <f t="shared" si="652"/>
        <v>1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119</v>
      </c>
      <c r="Y435">
        <f t="shared" si="640"/>
        <v>12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5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79</v>
      </c>
      <c r="Y436">
        <f t="shared" si="640"/>
        <v>2</v>
      </c>
      <c r="Z436">
        <f t="shared" si="641"/>
        <v>1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56</v>
      </c>
      <c r="Y437">
        <f t="shared" si="640"/>
        <v>8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1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47</v>
      </c>
      <c r="Y438">
        <f t="shared" si="640"/>
        <v>12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1</v>
      </c>
      <c r="AM438">
        <f t="shared" si="652"/>
        <v>1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5.3705692803437163E-4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53" t="str">
        <f>A1</f>
        <v>Comptages vitesse TV/PL à Vincennes</v>
      </c>
      <c r="B456" s="353"/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353"/>
      <c r="S456" s="353"/>
      <c r="T456" s="353"/>
      <c r="U456" s="353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54" t="s">
        <v>90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Crébillon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Leroyer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23">
        <f>(B8+B203+B268+B138+B73)/5</f>
        <v>25.8</v>
      </c>
      <c r="C463" s="224">
        <f t="shared" ref="C463:S463" si="663">(C8+C203+C268+C138+C73)/5</f>
        <v>0</v>
      </c>
      <c r="D463" s="223">
        <f t="shared" si="663"/>
        <v>5.4</v>
      </c>
      <c r="E463" s="224">
        <f t="shared" si="663"/>
        <v>0</v>
      </c>
      <c r="F463" s="223">
        <f t="shared" si="663"/>
        <v>0.2</v>
      </c>
      <c r="G463" s="224">
        <f t="shared" si="663"/>
        <v>0</v>
      </c>
      <c r="H463" s="223">
        <f t="shared" si="663"/>
        <v>0</v>
      </c>
      <c r="I463" s="224">
        <f t="shared" si="663"/>
        <v>0</v>
      </c>
      <c r="J463" s="223">
        <f t="shared" si="663"/>
        <v>0</v>
      </c>
      <c r="K463" s="224">
        <f t="shared" si="663"/>
        <v>0</v>
      </c>
      <c r="L463" s="223">
        <f t="shared" si="663"/>
        <v>0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31.400000000000002</v>
      </c>
      <c r="U463" s="224">
        <f t="shared" ref="U463:U486" si="664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23">
        <f t="shared" ref="B464:S464" si="665">(B9+B204+B269+B139+B74)/5</f>
        <v>14.8</v>
      </c>
      <c r="C464" s="224">
        <f t="shared" si="665"/>
        <v>0.4</v>
      </c>
      <c r="D464" s="223">
        <f t="shared" si="665"/>
        <v>3.8</v>
      </c>
      <c r="E464" s="224">
        <f t="shared" si="665"/>
        <v>0</v>
      </c>
      <c r="F464" s="223">
        <f t="shared" si="665"/>
        <v>0</v>
      </c>
      <c r="G464" s="224">
        <f t="shared" si="665"/>
        <v>0</v>
      </c>
      <c r="H464" s="223">
        <f t="shared" si="665"/>
        <v>0</v>
      </c>
      <c r="I464" s="224">
        <f t="shared" si="665"/>
        <v>0</v>
      </c>
      <c r="J464" s="223">
        <f t="shared" si="665"/>
        <v>0</v>
      </c>
      <c r="K464" s="224">
        <f t="shared" si="665"/>
        <v>0</v>
      </c>
      <c r="L464" s="223">
        <f t="shared" si="665"/>
        <v>0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18.600000000000001</v>
      </c>
      <c r="U464" s="224">
        <f t="shared" si="664"/>
        <v>0.4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23">
        <f t="shared" ref="B465:S465" si="667">(B10+B205+B270+B140+B75)/5</f>
        <v>8.4</v>
      </c>
      <c r="C465" s="224">
        <f t="shared" si="667"/>
        <v>0.2</v>
      </c>
      <c r="D465" s="223">
        <f t="shared" si="667"/>
        <v>1.6</v>
      </c>
      <c r="E465" s="224">
        <f t="shared" si="667"/>
        <v>0</v>
      </c>
      <c r="F465" s="223">
        <f t="shared" si="667"/>
        <v>0</v>
      </c>
      <c r="G465" s="224">
        <f t="shared" si="667"/>
        <v>0</v>
      </c>
      <c r="H465" s="223">
        <f t="shared" si="667"/>
        <v>0</v>
      </c>
      <c r="I465" s="224">
        <f t="shared" si="667"/>
        <v>0</v>
      </c>
      <c r="J465" s="223">
        <f t="shared" si="667"/>
        <v>0</v>
      </c>
      <c r="K465" s="224">
        <f t="shared" si="667"/>
        <v>0</v>
      </c>
      <c r="L465" s="223">
        <f t="shared" si="667"/>
        <v>0</v>
      </c>
      <c r="M465" s="224">
        <f t="shared" si="667"/>
        <v>0</v>
      </c>
      <c r="N465" s="223">
        <f t="shared" si="667"/>
        <v>0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10</v>
      </c>
      <c r="U465" s="224">
        <f t="shared" si="664"/>
        <v>0.2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23">
        <f t="shared" ref="B466:S466" si="668">(B11+B206+B271+B141+B76)/5</f>
        <v>5.8</v>
      </c>
      <c r="C466" s="224">
        <f t="shared" si="668"/>
        <v>0</v>
      </c>
      <c r="D466" s="223">
        <f t="shared" si="668"/>
        <v>1.2</v>
      </c>
      <c r="E466" s="224">
        <f t="shared" si="668"/>
        <v>0.4</v>
      </c>
      <c r="F466" s="223">
        <f t="shared" si="668"/>
        <v>0.2</v>
      </c>
      <c r="G466" s="224">
        <f t="shared" si="668"/>
        <v>0</v>
      </c>
      <c r="H466" s="223">
        <f t="shared" si="668"/>
        <v>0</v>
      </c>
      <c r="I466" s="224">
        <f t="shared" si="668"/>
        <v>0</v>
      </c>
      <c r="J466" s="223">
        <f t="shared" si="668"/>
        <v>0</v>
      </c>
      <c r="K466" s="224">
        <f t="shared" si="668"/>
        <v>0</v>
      </c>
      <c r="L466" s="223">
        <f t="shared" si="668"/>
        <v>0</v>
      </c>
      <c r="M466" s="224">
        <f t="shared" si="668"/>
        <v>0</v>
      </c>
      <c r="N466" s="223">
        <f t="shared" si="668"/>
        <v>0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7.2</v>
      </c>
      <c r="U466" s="224">
        <f t="shared" si="664"/>
        <v>0.4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23">
        <f t="shared" ref="B467:S467" si="669">(B12+B207+B272+B142+B77)/5</f>
        <v>6.2</v>
      </c>
      <c r="C467" s="224">
        <f t="shared" si="669"/>
        <v>0.2</v>
      </c>
      <c r="D467" s="223">
        <f t="shared" si="669"/>
        <v>1.8</v>
      </c>
      <c r="E467" s="224">
        <f t="shared" si="669"/>
        <v>0</v>
      </c>
      <c r="F467" s="223">
        <f t="shared" si="669"/>
        <v>0.2</v>
      </c>
      <c r="G467" s="224">
        <f t="shared" si="669"/>
        <v>0</v>
      </c>
      <c r="H467" s="223">
        <f t="shared" si="669"/>
        <v>0</v>
      </c>
      <c r="I467" s="224">
        <f t="shared" si="669"/>
        <v>0</v>
      </c>
      <c r="J467" s="223">
        <f t="shared" si="669"/>
        <v>0</v>
      </c>
      <c r="K467" s="224">
        <f t="shared" si="669"/>
        <v>0</v>
      </c>
      <c r="L467" s="223">
        <f t="shared" si="669"/>
        <v>0</v>
      </c>
      <c r="M467" s="224">
        <f t="shared" si="669"/>
        <v>0</v>
      </c>
      <c r="N467" s="223">
        <f t="shared" si="669"/>
        <v>0</v>
      </c>
      <c r="O467" s="224">
        <f t="shared" si="669"/>
        <v>0</v>
      </c>
      <c r="P467" s="223">
        <f t="shared" si="669"/>
        <v>0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8.1999999999999993</v>
      </c>
      <c r="U467" s="224">
        <f t="shared" si="664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23">
        <f t="shared" ref="B468:S468" si="670">(B13+B208+B273+B143+B78)/5</f>
        <v>5.6</v>
      </c>
      <c r="C468" s="224">
        <f t="shared" si="670"/>
        <v>0</v>
      </c>
      <c r="D468" s="223">
        <f t="shared" si="670"/>
        <v>1</v>
      </c>
      <c r="E468" s="224">
        <f t="shared" si="670"/>
        <v>0</v>
      </c>
      <c r="F468" s="223">
        <f t="shared" si="670"/>
        <v>0</v>
      </c>
      <c r="G468" s="224">
        <f t="shared" si="670"/>
        <v>0</v>
      </c>
      <c r="H468" s="223">
        <f t="shared" si="670"/>
        <v>0</v>
      </c>
      <c r="I468" s="224">
        <f t="shared" si="670"/>
        <v>0</v>
      </c>
      <c r="J468" s="223">
        <f t="shared" si="670"/>
        <v>0</v>
      </c>
      <c r="K468" s="224">
        <f t="shared" si="670"/>
        <v>0</v>
      </c>
      <c r="L468" s="223">
        <f t="shared" si="670"/>
        <v>0</v>
      </c>
      <c r="M468" s="224">
        <f t="shared" si="670"/>
        <v>0</v>
      </c>
      <c r="N468" s="223">
        <f t="shared" si="670"/>
        <v>0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6.6</v>
      </c>
      <c r="U468" s="224">
        <f t="shared" si="664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23">
        <f t="shared" ref="B469:S469" si="671">(B14+B209+B274+B144+B79)/5</f>
        <v>17.399999999999999</v>
      </c>
      <c r="C469" s="224">
        <f t="shared" si="671"/>
        <v>0.4</v>
      </c>
      <c r="D469" s="223">
        <f t="shared" si="671"/>
        <v>1.2</v>
      </c>
      <c r="E469" s="224">
        <f t="shared" si="671"/>
        <v>0.2</v>
      </c>
      <c r="F469" s="223">
        <f t="shared" si="671"/>
        <v>0.2</v>
      </c>
      <c r="G469" s="224">
        <f t="shared" si="671"/>
        <v>0</v>
      </c>
      <c r="H469" s="223">
        <f t="shared" si="671"/>
        <v>0</v>
      </c>
      <c r="I469" s="224">
        <f t="shared" si="671"/>
        <v>0</v>
      </c>
      <c r="J469" s="223">
        <f t="shared" si="671"/>
        <v>0</v>
      </c>
      <c r="K469" s="224">
        <f t="shared" si="671"/>
        <v>0</v>
      </c>
      <c r="L469" s="223">
        <f t="shared" si="671"/>
        <v>0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18.799999999999997</v>
      </c>
      <c r="U469" s="224">
        <f t="shared" si="664"/>
        <v>0.60000000000000009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23">
        <f t="shared" ref="B470:S470" si="672">(B15+B210+B275+B145+B80)/5</f>
        <v>74</v>
      </c>
      <c r="C470" s="224">
        <f t="shared" si="672"/>
        <v>0.8</v>
      </c>
      <c r="D470" s="223">
        <f t="shared" si="672"/>
        <v>3</v>
      </c>
      <c r="E470" s="224">
        <f t="shared" si="672"/>
        <v>0</v>
      </c>
      <c r="F470" s="223">
        <f t="shared" si="672"/>
        <v>0.2</v>
      </c>
      <c r="G470" s="224">
        <f t="shared" si="672"/>
        <v>0</v>
      </c>
      <c r="H470" s="223">
        <f t="shared" si="672"/>
        <v>0.6</v>
      </c>
      <c r="I470" s="224">
        <f t="shared" si="672"/>
        <v>0</v>
      </c>
      <c r="J470" s="223">
        <f t="shared" si="672"/>
        <v>0</v>
      </c>
      <c r="K470" s="224">
        <f t="shared" si="672"/>
        <v>0</v>
      </c>
      <c r="L470" s="223">
        <f t="shared" si="672"/>
        <v>0</v>
      </c>
      <c r="M470" s="224">
        <f t="shared" si="672"/>
        <v>0</v>
      </c>
      <c r="N470" s="223">
        <f t="shared" si="672"/>
        <v>0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77.8</v>
      </c>
      <c r="U470" s="224">
        <f t="shared" si="664"/>
        <v>0.8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23">
        <f t="shared" ref="B471:S471" si="673">(B16+B211+B276+B146+B81)/5</f>
        <v>130.4</v>
      </c>
      <c r="C471" s="224">
        <f t="shared" si="673"/>
        <v>3.8</v>
      </c>
      <c r="D471" s="223">
        <f t="shared" si="673"/>
        <v>5.4</v>
      </c>
      <c r="E471" s="224">
        <f t="shared" si="673"/>
        <v>0</v>
      </c>
      <c r="F471" s="223">
        <f t="shared" si="673"/>
        <v>0</v>
      </c>
      <c r="G471" s="224">
        <f t="shared" si="673"/>
        <v>0</v>
      </c>
      <c r="H471" s="223">
        <f t="shared" si="673"/>
        <v>0</v>
      </c>
      <c r="I471" s="224">
        <f t="shared" si="673"/>
        <v>0</v>
      </c>
      <c r="J471" s="223">
        <f t="shared" si="673"/>
        <v>0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</v>
      </c>
      <c r="S471" s="224">
        <f t="shared" si="673"/>
        <v>0</v>
      </c>
      <c r="T471" s="223">
        <f t="shared" si="666"/>
        <v>135.80000000000001</v>
      </c>
      <c r="U471" s="224">
        <f t="shared" si="664"/>
        <v>3.8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23">
        <f t="shared" ref="B472:S472" si="674">(B17+B212+B277+B147+B82)/5</f>
        <v>111.2</v>
      </c>
      <c r="C472" s="224">
        <f t="shared" si="674"/>
        <v>4.8</v>
      </c>
      <c r="D472" s="223">
        <f t="shared" si="674"/>
        <v>8.4</v>
      </c>
      <c r="E472" s="224">
        <f t="shared" si="674"/>
        <v>0.2</v>
      </c>
      <c r="F472" s="223">
        <f t="shared" si="674"/>
        <v>0.4</v>
      </c>
      <c r="G472" s="224">
        <f t="shared" si="674"/>
        <v>0</v>
      </c>
      <c r="H472" s="223">
        <f t="shared" si="674"/>
        <v>0</v>
      </c>
      <c r="I472" s="224">
        <f t="shared" si="674"/>
        <v>0</v>
      </c>
      <c r="J472" s="223">
        <f t="shared" si="674"/>
        <v>0.6</v>
      </c>
      <c r="K472" s="224">
        <f t="shared" si="674"/>
        <v>0</v>
      </c>
      <c r="L472" s="223">
        <f t="shared" si="674"/>
        <v>0</v>
      </c>
      <c r="M472" s="224">
        <f t="shared" si="674"/>
        <v>0</v>
      </c>
      <c r="N472" s="223">
        <f t="shared" si="674"/>
        <v>0.4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121.00000000000001</v>
      </c>
      <c r="U472" s="224">
        <f t="shared" si="664"/>
        <v>5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23">
        <f t="shared" ref="B473:S473" si="675">(B18+B213+B278+B148+B83)/5</f>
        <v>110.6</v>
      </c>
      <c r="C473" s="224">
        <f t="shared" si="675"/>
        <v>4.4000000000000004</v>
      </c>
      <c r="D473" s="223">
        <f t="shared" si="675"/>
        <v>7.6</v>
      </c>
      <c r="E473" s="224">
        <f t="shared" si="675"/>
        <v>0.2</v>
      </c>
      <c r="F473" s="223">
        <f t="shared" si="675"/>
        <v>1.2</v>
      </c>
      <c r="G473" s="224">
        <f t="shared" si="675"/>
        <v>0</v>
      </c>
      <c r="H473" s="223">
        <f t="shared" si="675"/>
        <v>0</v>
      </c>
      <c r="I473" s="224">
        <f t="shared" si="675"/>
        <v>0</v>
      </c>
      <c r="J473" s="223">
        <f t="shared" si="675"/>
        <v>0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119.39999999999999</v>
      </c>
      <c r="U473" s="224">
        <f t="shared" si="664"/>
        <v>4.6000000000000005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23">
        <f t="shared" ref="B474:S474" si="676">(B19+B214+B279+B149+B84)/5</f>
        <v>119</v>
      </c>
      <c r="C474" s="224">
        <f t="shared" si="676"/>
        <v>3.2</v>
      </c>
      <c r="D474" s="223">
        <f t="shared" si="676"/>
        <v>8.1999999999999993</v>
      </c>
      <c r="E474" s="224">
        <f t="shared" si="676"/>
        <v>0.2</v>
      </c>
      <c r="F474" s="223">
        <f t="shared" si="676"/>
        <v>0.2</v>
      </c>
      <c r="G474" s="224">
        <f t="shared" si="676"/>
        <v>0</v>
      </c>
      <c r="H474" s="223">
        <f t="shared" si="676"/>
        <v>0</v>
      </c>
      <c r="I474" s="224">
        <f t="shared" si="676"/>
        <v>0</v>
      </c>
      <c r="J474" s="223">
        <f t="shared" si="676"/>
        <v>0</v>
      </c>
      <c r="K474" s="224">
        <f t="shared" si="676"/>
        <v>0</v>
      </c>
      <c r="L474" s="223">
        <f t="shared" si="676"/>
        <v>0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127.4</v>
      </c>
      <c r="U474" s="224">
        <f t="shared" si="664"/>
        <v>3.4000000000000004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23">
        <f t="shared" ref="B475:S475" si="677">(B20+B215+B280+B150+B85)/5</f>
        <v>117</v>
      </c>
      <c r="C475" s="224">
        <f t="shared" si="677"/>
        <v>2.4</v>
      </c>
      <c r="D475" s="223">
        <f t="shared" si="677"/>
        <v>12.6</v>
      </c>
      <c r="E475" s="224">
        <f t="shared" si="677"/>
        <v>0</v>
      </c>
      <c r="F475" s="223">
        <f t="shared" si="677"/>
        <v>0.8</v>
      </c>
      <c r="G475" s="224">
        <f t="shared" si="677"/>
        <v>0.2</v>
      </c>
      <c r="H475" s="223">
        <f t="shared" si="677"/>
        <v>0</v>
      </c>
      <c r="I475" s="224">
        <f t="shared" si="677"/>
        <v>0</v>
      </c>
      <c r="J475" s="223">
        <f t="shared" si="677"/>
        <v>0</v>
      </c>
      <c r="K475" s="224">
        <f t="shared" si="677"/>
        <v>0</v>
      </c>
      <c r="L475" s="223">
        <f t="shared" si="677"/>
        <v>0</v>
      </c>
      <c r="M475" s="224">
        <f t="shared" si="677"/>
        <v>0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130.4</v>
      </c>
      <c r="U475" s="224">
        <f t="shared" si="664"/>
        <v>2.6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23">
        <f t="shared" ref="B476:S476" si="678">(B21+B216+B281+B151+B86)/5</f>
        <v>116</v>
      </c>
      <c r="C476" s="224">
        <f t="shared" si="678"/>
        <v>2</v>
      </c>
      <c r="D476" s="223">
        <f t="shared" si="678"/>
        <v>12.4</v>
      </c>
      <c r="E476" s="224">
        <f t="shared" si="678"/>
        <v>0</v>
      </c>
      <c r="F476" s="223">
        <f t="shared" si="678"/>
        <v>0.4</v>
      </c>
      <c r="G476" s="224">
        <f t="shared" si="678"/>
        <v>0</v>
      </c>
      <c r="H476" s="223">
        <f t="shared" si="678"/>
        <v>0</v>
      </c>
      <c r="I476" s="224">
        <f t="shared" si="678"/>
        <v>0</v>
      </c>
      <c r="J476" s="223">
        <f t="shared" si="678"/>
        <v>0</v>
      </c>
      <c r="K476" s="224">
        <f t="shared" si="678"/>
        <v>0</v>
      </c>
      <c r="L476" s="223">
        <f t="shared" si="678"/>
        <v>0</v>
      </c>
      <c r="M476" s="224">
        <f t="shared" si="678"/>
        <v>0</v>
      </c>
      <c r="N476" s="223">
        <f t="shared" si="678"/>
        <v>0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128.80000000000001</v>
      </c>
      <c r="U476" s="224">
        <f t="shared" si="664"/>
        <v>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23">
        <f t="shared" ref="B477:S477" si="679">(B22+B217+B282+B152+B87)/5</f>
        <v>127.6</v>
      </c>
      <c r="C477" s="224">
        <f t="shared" si="679"/>
        <v>2.2000000000000002</v>
      </c>
      <c r="D477" s="223">
        <f t="shared" si="679"/>
        <v>9.8000000000000007</v>
      </c>
      <c r="E477" s="224">
        <f t="shared" si="679"/>
        <v>0</v>
      </c>
      <c r="F477" s="223">
        <f t="shared" si="679"/>
        <v>0.4</v>
      </c>
      <c r="G477" s="224">
        <f t="shared" si="679"/>
        <v>0</v>
      </c>
      <c r="H477" s="223">
        <f t="shared" si="679"/>
        <v>0</v>
      </c>
      <c r="I477" s="224">
        <f t="shared" si="679"/>
        <v>0</v>
      </c>
      <c r="J477" s="223">
        <f t="shared" si="679"/>
        <v>0</v>
      </c>
      <c r="K477" s="224">
        <f t="shared" si="679"/>
        <v>0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137.80000000000001</v>
      </c>
      <c r="U477" s="224">
        <f t="shared" si="664"/>
        <v>2.2000000000000002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23">
        <f t="shared" ref="B478:S478" si="680">(B23+B218+B283+B153+B88)/5</f>
        <v>142.80000000000001</v>
      </c>
      <c r="C478" s="224">
        <f t="shared" si="680"/>
        <v>2.2000000000000002</v>
      </c>
      <c r="D478" s="223">
        <f t="shared" si="680"/>
        <v>11.2</v>
      </c>
      <c r="E478" s="224">
        <f t="shared" si="680"/>
        <v>0.6</v>
      </c>
      <c r="F478" s="223">
        <f t="shared" si="680"/>
        <v>1</v>
      </c>
      <c r="G478" s="224">
        <f t="shared" si="680"/>
        <v>0</v>
      </c>
      <c r="H478" s="223">
        <f t="shared" si="680"/>
        <v>0.6</v>
      </c>
      <c r="I478" s="224">
        <f t="shared" si="680"/>
        <v>0</v>
      </c>
      <c r="J478" s="223">
        <f t="shared" si="680"/>
        <v>0</v>
      </c>
      <c r="K478" s="224">
        <f t="shared" si="680"/>
        <v>0</v>
      </c>
      <c r="L478" s="223">
        <f t="shared" si="680"/>
        <v>0</v>
      </c>
      <c r="M478" s="224">
        <f t="shared" si="680"/>
        <v>0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155.6</v>
      </c>
      <c r="U478" s="224">
        <f t="shared" si="664"/>
        <v>2.8000000000000003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23">
        <f t="shared" ref="B479:S479" si="681">(B24+B219+B284+B154+B89)/5</f>
        <v>229.2</v>
      </c>
      <c r="C479" s="224">
        <f t="shared" si="681"/>
        <v>5.2</v>
      </c>
      <c r="D479" s="223">
        <f t="shared" si="681"/>
        <v>13.2</v>
      </c>
      <c r="E479" s="224">
        <f t="shared" si="681"/>
        <v>0</v>
      </c>
      <c r="F479" s="223">
        <f t="shared" si="681"/>
        <v>0.4</v>
      </c>
      <c r="G479" s="224">
        <f t="shared" si="681"/>
        <v>0</v>
      </c>
      <c r="H479" s="223">
        <f t="shared" si="681"/>
        <v>0</v>
      </c>
      <c r="I479" s="224">
        <f t="shared" si="681"/>
        <v>0</v>
      </c>
      <c r="J479" s="223">
        <f t="shared" si="681"/>
        <v>0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242.79999999999998</v>
      </c>
      <c r="U479" s="224">
        <f t="shared" si="664"/>
        <v>5.2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23">
        <f t="shared" ref="B480:S480" si="682">(B25+B220+B285+B155+B90)/5</f>
        <v>342.2</v>
      </c>
      <c r="C480" s="224">
        <f t="shared" si="682"/>
        <v>7.4</v>
      </c>
      <c r="D480" s="223">
        <f t="shared" si="682"/>
        <v>7.4</v>
      </c>
      <c r="E480" s="224">
        <f t="shared" si="682"/>
        <v>0.2</v>
      </c>
      <c r="F480" s="223">
        <f t="shared" si="682"/>
        <v>0</v>
      </c>
      <c r="G480" s="224">
        <f t="shared" si="682"/>
        <v>0</v>
      </c>
      <c r="H480" s="223">
        <f t="shared" si="682"/>
        <v>0</v>
      </c>
      <c r="I480" s="224">
        <f t="shared" si="682"/>
        <v>0</v>
      </c>
      <c r="J480" s="223">
        <f t="shared" si="682"/>
        <v>0</v>
      </c>
      <c r="K480" s="224">
        <f t="shared" si="682"/>
        <v>0</v>
      </c>
      <c r="L480" s="223">
        <f t="shared" si="682"/>
        <v>0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349.59999999999997</v>
      </c>
      <c r="U480" s="224">
        <f t="shared" si="664"/>
        <v>7.6000000000000005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23">
        <f t="shared" ref="B481:S481" si="683">(B26+B221+B286+B156+B91)/5</f>
        <v>333.8</v>
      </c>
      <c r="C481" s="224">
        <f t="shared" si="683"/>
        <v>10.8</v>
      </c>
      <c r="D481" s="223">
        <f t="shared" si="683"/>
        <v>7.6</v>
      </c>
      <c r="E481" s="224">
        <f t="shared" si="683"/>
        <v>0</v>
      </c>
      <c r="F481" s="223">
        <f t="shared" si="683"/>
        <v>1</v>
      </c>
      <c r="G481" s="224">
        <f t="shared" si="683"/>
        <v>0</v>
      </c>
      <c r="H481" s="223">
        <f t="shared" si="683"/>
        <v>0</v>
      </c>
      <c r="I481" s="224">
        <f t="shared" si="683"/>
        <v>0</v>
      </c>
      <c r="J481" s="223">
        <f t="shared" si="683"/>
        <v>0.8</v>
      </c>
      <c r="K481" s="224">
        <f t="shared" si="683"/>
        <v>0</v>
      </c>
      <c r="L481" s="223">
        <f t="shared" si="683"/>
        <v>0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0.4</v>
      </c>
      <c r="S481" s="224">
        <f t="shared" si="683"/>
        <v>0</v>
      </c>
      <c r="T481" s="223">
        <f t="shared" si="666"/>
        <v>343.6</v>
      </c>
      <c r="U481" s="224">
        <f t="shared" si="664"/>
        <v>10.8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23">
        <f t="shared" ref="B482:S482" si="684">(B27+B222+B287+B157+B92)/5</f>
        <v>256.60000000000002</v>
      </c>
      <c r="C482" s="224">
        <f t="shared" si="684"/>
        <v>8.4</v>
      </c>
      <c r="D482" s="223">
        <f t="shared" si="684"/>
        <v>9.8000000000000007</v>
      </c>
      <c r="E482" s="224">
        <f t="shared" si="684"/>
        <v>0</v>
      </c>
      <c r="F482" s="223">
        <f t="shared" si="684"/>
        <v>0.4</v>
      </c>
      <c r="G482" s="224">
        <f t="shared" si="684"/>
        <v>0</v>
      </c>
      <c r="H482" s="223">
        <f t="shared" si="684"/>
        <v>0</v>
      </c>
      <c r="I482" s="224">
        <f t="shared" si="684"/>
        <v>0</v>
      </c>
      <c r="J482" s="223">
        <f t="shared" si="684"/>
        <v>0</v>
      </c>
      <c r="K482" s="224">
        <f t="shared" si="684"/>
        <v>0</v>
      </c>
      <c r="L482" s="223">
        <f t="shared" si="684"/>
        <v>0</v>
      </c>
      <c r="M482" s="224">
        <f t="shared" si="684"/>
        <v>0</v>
      </c>
      <c r="N482" s="223">
        <f t="shared" si="684"/>
        <v>0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266.8</v>
      </c>
      <c r="U482" s="224">
        <f t="shared" si="664"/>
        <v>8.4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23">
        <f t="shared" ref="B483:S483" si="685">(B28+B223+B288+B158+B93)/5</f>
        <v>165.8</v>
      </c>
      <c r="C483" s="224">
        <f t="shared" si="685"/>
        <v>7</v>
      </c>
      <c r="D483" s="223">
        <f t="shared" si="685"/>
        <v>7.6</v>
      </c>
      <c r="E483" s="224">
        <f t="shared" si="685"/>
        <v>0</v>
      </c>
      <c r="F483" s="223">
        <f t="shared" si="685"/>
        <v>0.2</v>
      </c>
      <c r="G483" s="224">
        <f t="shared" si="685"/>
        <v>0</v>
      </c>
      <c r="H483" s="223">
        <f t="shared" si="685"/>
        <v>0</v>
      </c>
      <c r="I483" s="224">
        <f t="shared" si="685"/>
        <v>0</v>
      </c>
      <c r="J483" s="223">
        <f t="shared" si="685"/>
        <v>0</v>
      </c>
      <c r="K483" s="224">
        <f t="shared" si="685"/>
        <v>0</v>
      </c>
      <c r="L483" s="223">
        <f t="shared" si="685"/>
        <v>0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173.6</v>
      </c>
      <c r="U483" s="224">
        <f t="shared" si="664"/>
        <v>7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23">
        <f t="shared" ref="B484:S484" si="686">(B29+B224+B289+B159+B94)/5</f>
        <v>72.599999999999994</v>
      </c>
      <c r="C484" s="224">
        <f t="shared" si="686"/>
        <v>1.8</v>
      </c>
      <c r="D484" s="223">
        <f t="shared" si="686"/>
        <v>6.6</v>
      </c>
      <c r="E484" s="224">
        <f t="shared" si="686"/>
        <v>0</v>
      </c>
      <c r="F484" s="223">
        <f t="shared" si="686"/>
        <v>0.8</v>
      </c>
      <c r="G484" s="224">
        <f t="shared" si="686"/>
        <v>0</v>
      </c>
      <c r="H484" s="223">
        <f t="shared" si="686"/>
        <v>0</v>
      </c>
      <c r="I484" s="224">
        <f t="shared" si="686"/>
        <v>0</v>
      </c>
      <c r="J484" s="223">
        <f t="shared" si="686"/>
        <v>0</v>
      </c>
      <c r="K484" s="224">
        <f t="shared" si="686"/>
        <v>0</v>
      </c>
      <c r="L484" s="223">
        <f t="shared" si="686"/>
        <v>0</v>
      </c>
      <c r="M484" s="224">
        <f t="shared" si="686"/>
        <v>0</v>
      </c>
      <c r="N484" s="223">
        <f t="shared" si="686"/>
        <v>0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79.999999999999986</v>
      </c>
      <c r="U484" s="224">
        <f t="shared" si="664"/>
        <v>1.8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23">
        <f t="shared" ref="B485:S485" si="687">(B30+B225+B290+B160+B95)/5</f>
        <v>53.8</v>
      </c>
      <c r="C485" s="224">
        <f t="shared" si="687"/>
        <v>1.4</v>
      </c>
      <c r="D485" s="223">
        <f t="shared" si="687"/>
        <v>4.8</v>
      </c>
      <c r="E485" s="224">
        <f t="shared" si="687"/>
        <v>0</v>
      </c>
      <c r="F485" s="223">
        <f t="shared" si="687"/>
        <v>0.2</v>
      </c>
      <c r="G485" s="224">
        <f t="shared" si="687"/>
        <v>0</v>
      </c>
      <c r="H485" s="223">
        <f t="shared" si="687"/>
        <v>0</v>
      </c>
      <c r="I485" s="224">
        <f t="shared" si="687"/>
        <v>0</v>
      </c>
      <c r="J485" s="223">
        <f t="shared" si="687"/>
        <v>0</v>
      </c>
      <c r="K485" s="224">
        <f t="shared" si="687"/>
        <v>0</v>
      </c>
      <c r="L485" s="223">
        <f t="shared" si="687"/>
        <v>0</v>
      </c>
      <c r="M485" s="224">
        <f t="shared" si="687"/>
        <v>0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58.8</v>
      </c>
      <c r="U485" s="224">
        <f t="shared" si="664"/>
        <v>1.4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23">
        <f t="shared" ref="B486:S486" si="688">(B31+B226+B291+B161+B96)/5</f>
        <v>49.4</v>
      </c>
      <c r="C486" s="224">
        <f t="shared" si="688"/>
        <v>0.4</v>
      </c>
      <c r="D486" s="223">
        <f t="shared" si="688"/>
        <v>6.6</v>
      </c>
      <c r="E486" s="224">
        <f t="shared" si="688"/>
        <v>0</v>
      </c>
      <c r="F486" s="223">
        <f t="shared" si="688"/>
        <v>0</v>
      </c>
      <c r="G486" s="224">
        <f t="shared" si="688"/>
        <v>0</v>
      </c>
      <c r="H486" s="223">
        <f t="shared" si="688"/>
        <v>0</v>
      </c>
      <c r="I486" s="224">
        <f t="shared" si="688"/>
        <v>0</v>
      </c>
      <c r="J486" s="223">
        <f t="shared" si="688"/>
        <v>0</v>
      </c>
      <c r="K486" s="224">
        <f t="shared" si="688"/>
        <v>0</v>
      </c>
      <c r="L486" s="223">
        <f t="shared" si="688"/>
        <v>0</v>
      </c>
      <c r="M486" s="224">
        <f t="shared" si="688"/>
        <v>0</v>
      </c>
      <c r="N486" s="223">
        <f t="shared" si="688"/>
        <v>0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56</v>
      </c>
      <c r="U486" s="224">
        <f t="shared" si="664"/>
        <v>0.4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213">
        <f>SUM(B463:B486)</f>
        <v>2636.0000000000005</v>
      </c>
      <c r="C487" s="219">
        <f t="shared" ref="C487:S487" si="689">SUM(C463:C486)</f>
        <v>69.399999999999991</v>
      </c>
      <c r="D487" s="213">
        <f t="shared" si="689"/>
        <v>158.19999999999999</v>
      </c>
      <c r="E487" s="219">
        <f t="shared" si="689"/>
        <v>1.9999999999999998</v>
      </c>
      <c r="F487" s="213">
        <f t="shared" si="689"/>
        <v>8.4</v>
      </c>
      <c r="G487" s="219">
        <f t="shared" si="689"/>
        <v>0.2</v>
      </c>
      <c r="H487" s="213">
        <f t="shared" si="689"/>
        <v>1.2</v>
      </c>
      <c r="I487" s="219">
        <f>SUM(I463:I486)</f>
        <v>0</v>
      </c>
      <c r="J487" s="213">
        <f t="shared" si="689"/>
        <v>1.4</v>
      </c>
      <c r="K487" s="219">
        <f t="shared" si="689"/>
        <v>0</v>
      </c>
      <c r="L487" s="213">
        <f t="shared" si="689"/>
        <v>0</v>
      </c>
      <c r="M487" s="219">
        <f t="shared" si="689"/>
        <v>0</v>
      </c>
      <c r="N487" s="213">
        <f t="shared" si="689"/>
        <v>0.4</v>
      </c>
      <c r="O487" s="219">
        <f t="shared" si="689"/>
        <v>0</v>
      </c>
      <c r="P487" s="213">
        <f t="shared" si="689"/>
        <v>0</v>
      </c>
      <c r="Q487" s="219">
        <f t="shared" si="689"/>
        <v>0</v>
      </c>
      <c r="R487" s="213">
        <f t="shared" si="689"/>
        <v>0.4</v>
      </c>
      <c r="S487" s="219">
        <f t="shared" si="689"/>
        <v>0</v>
      </c>
      <c r="T487" s="213">
        <f>SUM(T463:T486)</f>
        <v>2806</v>
      </c>
      <c r="U487" s="219">
        <f>SUM(U463:U486)</f>
        <v>71.600000000000009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126</v>
      </c>
      <c r="B488" s="214">
        <f>B487/T487</f>
        <v>0.93941553813257317</v>
      </c>
      <c r="C488" s="220">
        <f>C487/T487</f>
        <v>2.4732715609408408E-2</v>
      </c>
      <c r="D488" s="214">
        <f>D487/T487</f>
        <v>5.6379187455452597E-2</v>
      </c>
      <c r="E488" s="220">
        <f>E487/T487</f>
        <v>7.1275837491090513E-4</v>
      </c>
      <c r="F488" s="214">
        <f>F487/T487</f>
        <v>2.9935851746258021E-3</v>
      </c>
      <c r="G488" s="220">
        <f>G487/T487</f>
        <v>7.1275837491090527E-5</v>
      </c>
      <c r="H488" s="214">
        <f>H487/T487</f>
        <v>4.2765502494654308E-4</v>
      </c>
      <c r="I488" s="220">
        <f>I487/T487</f>
        <v>0</v>
      </c>
      <c r="J488" s="214">
        <f>J487/T487</f>
        <v>4.9893086243763365E-4</v>
      </c>
      <c r="K488" s="220">
        <f>K487/T487</f>
        <v>0</v>
      </c>
      <c r="L488" s="214">
        <f>L487/T487</f>
        <v>0</v>
      </c>
      <c r="M488" s="220">
        <f>M487/T487</f>
        <v>0</v>
      </c>
      <c r="N488" s="214">
        <f>N487/T487</f>
        <v>1.4255167498218105E-4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1.4255167498218105E-4</v>
      </c>
      <c r="S488" s="220">
        <f>S487/T487</f>
        <v>0</v>
      </c>
      <c r="T488" s="214">
        <f>100%</f>
        <v>1</v>
      </c>
      <c r="U488" s="220">
        <f>U487/T487</f>
        <v>2.551674982181041E-2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112</v>
      </c>
      <c r="B489" s="225">
        <f t="shared" ref="B489:U489" si="690">SUM(B469:B483)</f>
        <v>2393.6000000000004</v>
      </c>
      <c r="C489" s="226">
        <f t="shared" si="690"/>
        <v>65</v>
      </c>
      <c r="D489" s="225">
        <f t="shared" si="690"/>
        <v>125.39999999999999</v>
      </c>
      <c r="E489" s="226">
        <f t="shared" si="690"/>
        <v>1.5999999999999999</v>
      </c>
      <c r="F489" s="225">
        <f t="shared" si="690"/>
        <v>6.8000000000000007</v>
      </c>
      <c r="G489" s="226">
        <f t="shared" si="690"/>
        <v>0.2</v>
      </c>
      <c r="H489" s="225">
        <f t="shared" si="690"/>
        <v>1.2</v>
      </c>
      <c r="I489" s="226">
        <f t="shared" si="690"/>
        <v>0</v>
      </c>
      <c r="J489" s="225">
        <f t="shared" si="690"/>
        <v>1.4</v>
      </c>
      <c r="K489" s="226">
        <f t="shared" si="690"/>
        <v>0</v>
      </c>
      <c r="L489" s="225">
        <f t="shared" si="690"/>
        <v>0</v>
      </c>
      <c r="M489" s="226">
        <f t="shared" si="690"/>
        <v>0</v>
      </c>
      <c r="N489" s="225">
        <f t="shared" si="690"/>
        <v>0.4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0.4</v>
      </c>
      <c r="S489" s="226">
        <f t="shared" si="690"/>
        <v>0</v>
      </c>
      <c r="T489" s="225">
        <f t="shared" si="690"/>
        <v>2529.1999999999998</v>
      </c>
      <c r="U489" s="226">
        <f t="shared" si="690"/>
        <v>66.800000000000011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113</v>
      </c>
      <c r="B490" s="216">
        <f t="shared" ref="B490:U490" si="691">B487-B489</f>
        <v>242.40000000000009</v>
      </c>
      <c r="C490" s="222">
        <f t="shared" si="691"/>
        <v>4.3999999999999915</v>
      </c>
      <c r="D490" s="216">
        <f t="shared" si="691"/>
        <v>32.799999999999997</v>
      </c>
      <c r="E490" s="222">
        <f t="shared" si="691"/>
        <v>0.39999999999999991</v>
      </c>
      <c r="F490" s="216">
        <f t="shared" si="691"/>
        <v>1.5999999999999996</v>
      </c>
      <c r="G490" s="222">
        <f t="shared" si="691"/>
        <v>0</v>
      </c>
      <c r="H490" s="216">
        <f t="shared" si="691"/>
        <v>0</v>
      </c>
      <c r="I490" s="222">
        <f t="shared" si="691"/>
        <v>0</v>
      </c>
      <c r="J490" s="216">
        <f t="shared" si="691"/>
        <v>0</v>
      </c>
      <c r="K490" s="222">
        <f t="shared" si="691"/>
        <v>0</v>
      </c>
      <c r="L490" s="216">
        <f t="shared" si="691"/>
        <v>0</v>
      </c>
      <c r="M490" s="222">
        <f t="shared" si="691"/>
        <v>0</v>
      </c>
      <c r="N490" s="216">
        <f t="shared" si="691"/>
        <v>0</v>
      </c>
      <c r="O490" s="222">
        <f t="shared" si="691"/>
        <v>0</v>
      </c>
      <c r="P490" s="216">
        <f t="shared" si="691"/>
        <v>0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276.80000000000018</v>
      </c>
      <c r="U490" s="222">
        <f t="shared" si="691"/>
        <v>4.7999999999999972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2734.4</v>
      </c>
      <c r="J491" s="56"/>
      <c r="K491" s="53"/>
      <c r="L491" s="60" t="s">
        <v>56</v>
      </c>
      <c r="M491" s="82">
        <f>U487</f>
        <v>71.600000000000009</v>
      </c>
      <c r="N491" s="58"/>
      <c r="O491" s="47"/>
      <c r="P491" s="51"/>
      <c r="Q491" s="48"/>
      <c r="R491" s="49" t="s">
        <v>57</v>
      </c>
      <c r="S491" s="49"/>
      <c r="T491" s="63">
        <f>I491+M491*2</f>
        <v>2877.6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16.285103349964366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15.642458100558654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1.2116892373485386E-3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1.4255167498218105E-4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58" t="str">
        <f>A1</f>
        <v>Comptages vitesse TV/PL à Vincennes</v>
      </c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60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54" t="s">
        <v>88</v>
      </c>
      <c r="B522" s="354"/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Crébillon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Leroyer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23">
        <f>SUM(B8,B73,B138,B203,B268,B333,B398)/7</f>
        <v>35.285714285714285</v>
      </c>
      <c r="C528" s="224">
        <f t="shared" ref="C528:S528" si="692">SUM(C8,C73,C138,C203,C268,C333,C398)/7</f>
        <v>0.2857142857142857</v>
      </c>
      <c r="D528" s="223">
        <f t="shared" si="692"/>
        <v>5.5714285714285712</v>
      </c>
      <c r="E528" s="224">
        <f t="shared" si="692"/>
        <v>0</v>
      </c>
      <c r="F528" s="223">
        <f t="shared" si="692"/>
        <v>0.2857142857142857</v>
      </c>
      <c r="G528" s="224">
        <f t="shared" si="692"/>
        <v>0</v>
      </c>
      <c r="H528" s="223">
        <f t="shared" si="692"/>
        <v>0</v>
      </c>
      <c r="I528" s="224">
        <f t="shared" si="692"/>
        <v>0</v>
      </c>
      <c r="J528" s="223">
        <f t="shared" si="692"/>
        <v>0</v>
      </c>
      <c r="K528" s="224">
        <f t="shared" si="692"/>
        <v>0</v>
      </c>
      <c r="L528" s="223">
        <f t="shared" si="692"/>
        <v>0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41.142857142857139</v>
      </c>
      <c r="U528" s="224">
        <f t="shared" ref="U528:U551" si="693">SUM(C528,E528,G528,I528,K528,M528,O528,Q528,S528)</f>
        <v>0.2857142857142857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23">
        <f t="shared" ref="B529:S529" si="694">SUM(B9,B74,B139,B204,B269,B334,B399)/7</f>
        <v>22.428571428571427</v>
      </c>
      <c r="C529" s="224">
        <f t="shared" si="694"/>
        <v>0.5714285714285714</v>
      </c>
      <c r="D529" s="223">
        <f t="shared" si="694"/>
        <v>4</v>
      </c>
      <c r="E529" s="224">
        <f t="shared" si="694"/>
        <v>0</v>
      </c>
      <c r="F529" s="223">
        <f t="shared" si="694"/>
        <v>0.14285714285714285</v>
      </c>
      <c r="G529" s="224">
        <f t="shared" si="694"/>
        <v>0</v>
      </c>
      <c r="H529" s="223">
        <f t="shared" si="694"/>
        <v>0</v>
      </c>
      <c r="I529" s="224">
        <f t="shared" si="694"/>
        <v>0</v>
      </c>
      <c r="J529" s="223">
        <f t="shared" si="694"/>
        <v>0</v>
      </c>
      <c r="K529" s="224">
        <f t="shared" si="694"/>
        <v>0</v>
      </c>
      <c r="L529" s="223">
        <f t="shared" si="694"/>
        <v>0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26.571428571428569</v>
      </c>
      <c r="U529" s="224">
        <f t="shared" si="693"/>
        <v>0.5714285714285714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23">
        <f t="shared" ref="B530:S530" si="696">SUM(B10,B75,B140,B205,B270,B335,B400)/7</f>
        <v>14.857142857142858</v>
      </c>
      <c r="C530" s="224">
        <f t="shared" si="696"/>
        <v>0.42857142857142855</v>
      </c>
      <c r="D530" s="223">
        <f t="shared" si="696"/>
        <v>2.8571428571428572</v>
      </c>
      <c r="E530" s="224">
        <f t="shared" si="696"/>
        <v>0</v>
      </c>
      <c r="F530" s="223">
        <f t="shared" si="696"/>
        <v>0</v>
      </c>
      <c r="G530" s="224">
        <f t="shared" si="696"/>
        <v>0</v>
      </c>
      <c r="H530" s="223">
        <f t="shared" si="696"/>
        <v>0</v>
      </c>
      <c r="I530" s="224">
        <f t="shared" si="696"/>
        <v>0</v>
      </c>
      <c r="J530" s="223">
        <f t="shared" si="696"/>
        <v>0</v>
      </c>
      <c r="K530" s="224">
        <f t="shared" si="696"/>
        <v>0</v>
      </c>
      <c r="L530" s="223">
        <f t="shared" si="696"/>
        <v>0</v>
      </c>
      <c r="M530" s="224">
        <f t="shared" si="696"/>
        <v>0</v>
      </c>
      <c r="N530" s="223">
        <f t="shared" si="696"/>
        <v>0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17.714285714285715</v>
      </c>
      <c r="U530" s="224">
        <f t="shared" si="693"/>
        <v>0.42857142857142855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23">
        <f t="shared" ref="B531:S531" si="697">SUM(B11,B76,B141,B206,B271,B336,B401)/7</f>
        <v>9.7142857142857135</v>
      </c>
      <c r="C531" s="224">
        <f t="shared" si="697"/>
        <v>0.14285714285714285</v>
      </c>
      <c r="D531" s="223">
        <f t="shared" si="697"/>
        <v>2.1428571428571428</v>
      </c>
      <c r="E531" s="224">
        <f t="shared" si="697"/>
        <v>0.2857142857142857</v>
      </c>
      <c r="F531" s="223">
        <f t="shared" si="697"/>
        <v>0.14285714285714285</v>
      </c>
      <c r="G531" s="224">
        <f t="shared" si="697"/>
        <v>0</v>
      </c>
      <c r="H531" s="223">
        <f t="shared" si="697"/>
        <v>0</v>
      </c>
      <c r="I531" s="224">
        <f t="shared" si="697"/>
        <v>0</v>
      </c>
      <c r="J531" s="223">
        <f t="shared" si="697"/>
        <v>0</v>
      </c>
      <c r="K531" s="224">
        <f t="shared" si="697"/>
        <v>0</v>
      </c>
      <c r="L531" s="223">
        <f t="shared" si="697"/>
        <v>0</v>
      </c>
      <c r="M531" s="224">
        <f t="shared" si="697"/>
        <v>0</v>
      </c>
      <c r="N531" s="223">
        <f t="shared" si="697"/>
        <v>0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11.999999999999998</v>
      </c>
      <c r="U531" s="224">
        <f t="shared" si="693"/>
        <v>0.42857142857142855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23">
        <f t="shared" ref="B532:S532" si="698">SUM(B12,B77,B142,B207,B272,B337,B402)/7</f>
        <v>9.5714285714285712</v>
      </c>
      <c r="C532" s="224">
        <f t="shared" si="698"/>
        <v>0.2857142857142857</v>
      </c>
      <c r="D532" s="223">
        <f t="shared" si="698"/>
        <v>2.2857142857142856</v>
      </c>
      <c r="E532" s="224">
        <f t="shared" si="698"/>
        <v>0</v>
      </c>
      <c r="F532" s="223">
        <f t="shared" si="698"/>
        <v>0.14285714285714285</v>
      </c>
      <c r="G532" s="224">
        <f t="shared" si="698"/>
        <v>0</v>
      </c>
      <c r="H532" s="223">
        <f t="shared" si="698"/>
        <v>0</v>
      </c>
      <c r="I532" s="224">
        <f t="shared" si="698"/>
        <v>0</v>
      </c>
      <c r="J532" s="223">
        <f t="shared" si="698"/>
        <v>0</v>
      </c>
      <c r="K532" s="224">
        <f t="shared" si="698"/>
        <v>0</v>
      </c>
      <c r="L532" s="223">
        <f t="shared" si="698"/>
        <v>0</v>
      </c>
      <c r="M532" s="224">
        <f t="shared" si="698"/>
        <v>0</v>
      </c>
      <c r="N532" s="223">
        <f t="shared" si="698"/>
        <v>0</v>
      </c>
      <c r="O532" s="224">
        <f t="shared" si="698"/>
        <v>0</v>
      </c>
      <c r="P532" s="223">
        <f t="shared" si="698"/>
        <v>0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12</v>
      </c>
      <c r="U532" s="224">
        <f t="shared" si="693"/>
        <v>0.2857142857142857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23">
        <f t="shared" ref="B533:S533" si="699">SUM(B13,B78,B143,B208,B273,B338,B403)/7</f>
        <v>7.8571428571428568</v>
      </c>
      <c r="C533" s="224">
        <f t="shared" si="699"/>
        <v>0</v>
      </c>
      <c r="D533" s="223">
        <f t="shared" si="699"/>
        <v>0.8571428571428571</v>
      </c>
      <c r="E533" s="224">
        <f t="shared" si="699"/>
        <v>0</v>
      </c>
      <c r="F533" s="223">
        <f t="shared" si="699"/>
        <v>0</v>
      </c>
      <c r="G533" s="224">
        <f t="shared" si="699"/>
        <v>0</v>
      </c>
      <c r="H533" s="223">
        <f t="shared" si="699"/>
        <v>0</v>
      </c>
      <c r="I533" s="224">
        <f t="shared" si="699"/>
        <v>0</v>
      </c>
      <c r="J533" s="223">
        <f t="shared" si="699"/>
        <v>0</v>
      </c>
      <c r="K533" s="224">
        <f t="shared" si="699"/>
        <v>0</v>
      </c>
      <c r="L533" s="223">
        <f t="shared" si="699"/>
        <v>0</v>
      </c>
      <c r="M533" s="224">
        <f t="shared" si="699"/>
        <v>0</v>
      </c>
      <c r="N533" s="223">
        <f t="shared" si="699"/>
        <v>0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8.7142857142857135</v>
      </c>
      <c r="U533" s="224">
        <f t="shared" si="693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23">
        <f t="shared" ref="B534:S534" si="700">SUM(B14,B79,B144,B209,B274,B339,B404)/7</f>
        <v>16</v>
      </c>
      <c r="C534" s="224">
        <f t="shared" si="700"/>
        <v>0.42857142857142855</v>
      </c>
      <c r="D534" s="223">
        <f t="shared" si="700"/>
        <v>1.5714285714285714</v>
      </c>
      <c r="E534" s="224">
        <f t="shared" si="700"/>
        <v>0.14285714285714285</v>
      </c>
      <c r="F534" s="223">
        <f t="shared" si="700"/>
        <v>0.14285714285714285</v>
      </c>
      <c r="G534" s="224">
        <f t="shared" si="700"/>
        <v>0</v>
      </c>
      <c r="H534" s="223">
        <f t="shared" si="700"/>
        <v>0.14285714285714285</v>
      </c>
      <c r="I534" s="224">
        <f t="shared" si="700"/>
        <v>0</v>
      </c>
      <c r="J534" s="223">
        <f t="shared" si="700"/>
        <v>0</v>
      </c>
      <c r="K534" s="224">
        <f t="shared" si="700"/>
        <v>0</v>
      </c>
      <c r="L534" s="223">
        <f t="shared" si="700"/>
        <v>0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17.857142857142858</v>
      </c>
      <c r="U534" s="224">
        <f t="shared" si="693"/>
        <v>0.5714285714285714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23">
        <f t="shared" ref="B535:S535" si="701">SUM(B15,B80,B145,B210,B275,B340,B405)/7</f>
        <v>60</v>
      </c>
      <c r="C535" s="224">
        <f t="shared" si="701"/>
        <v>0.5714285714285714</v>
      </c>
      <c r="D535" s="223">
        <f t="shared" si="701"/>
        <v>3.2857142857142856</v>
      </c>
      <c r="E535" s="224">
        <f t="shared" si="701"/>
        <v>0</v>
      </c>
      <c r="F535" s="223">
        <f t="shared" si="701"/>
        <v>0.14285714285714285</v>
      </c>
      <c r="G535" s="224">
        <f t="shared" si="701"/>
        <v>0</v>
      </c>
      <c r="H535" s="223">
        <f t="shared" si="701"/>
        <v>0.42857142857142855</v>
      </c>
      <c r="I535" s="224">
        <f t="shared" si="701"/>
        <v>0</v>
      </c>
      <c r="J535" s="223">
        <f t="shared" si="701"/>
        <v>0</v>
      </c>
      <c r="K535" s="224">
        <f t="shared" si="701"/>
        <v>0</v>
      </c>
      <c r="L535" s="223">
        <f t="shared" si="701"/>
        <v>0</v>
      </c>
      <c r="M535" s="224">
        <f t="shared" si="701"/>
        <v>0</v>
      </c>
      <c r="N535" s="223">
        <f t="shared" si="701"/>
        <v>0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63.857142857142861</v>
      </c>
      <c r="U535" s="224">
        <f t="shared" si="693"/>
        <v>0.5714285714285714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23">
        <f t="shared" ref="B536:S536" si="702">SUM(B16,B81,B146,B211,B276,B341,B406)/7</f>
        <v>104.57142857142857</v>
      </c>
      <c r="C536" s="224">
        <f t="shared" si="702"/>
        <v>2.7142857142857144</v>
      </c>
      <c r="D536" s="223">
        <f t="shared" si="702"/>
        <v>4.8571428571428568</v>
      </c>
      <c r="E536" s="224">
        <f t="shared" si="702"/>
        <v>0</v>
      </c>
      <c r="F536" s="223">
        <f t="shared" si="702"/>
        <v>0</v>
      </c>
      <c r="G536" s="224">
        <f t="shared" si="702"/>
        <v>0</v>
      </c>
      <c r="H536" s="223">
        <f t="shared" si="702"/>
        <v>0</v>
      </c>
      <c r="I536" s="224">
        <f t="shared" si="702"/>
        <v>0</v>
      </c>
      <c r="J536" s="223">
        <f t="shared" si="702"/>
        <v>0</v>
      </c>
      <c r="K536" s="224">
        <f t="shared" si="702"/>
        <v>0</v>
      </c>
      <c r="L536" s="223">
        <f t="shared" si="702"/>
        <v>0</v>
      </c>
      <c r="M536" s="224">
        <f t="shared" si="702"/>
        <v>0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</v>
      </c>
      <c r="S536" s="224">
        <f t="shared" si="702"/>
        <v>0</v>
      </c>
      <c r="T536" s="223">
        <f t="shared" si="695"/>
        <v>109.42857142857143</v>
      </c>
      <c r="U536" s="224">
        <f t="shared" si="693"/>
        <v>2.7142857142857144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23">
        <f t="shared" ref="B537:S537" si="703">SUM(B17,B82,B147,B212,B277,B342,B407)/7</f>
        <v>95.857142857142861</v>
      </c>
      <c r="C537" s="224">
        <f t="shared" si="703"/>
        <v>3.8571428571428572</v>
      </c>
      <c r="D537" s="223">
        <f t="shared" si="703"/>
        <v>7.4285714285714288</v>
      </c>
      <c r="E537" s="224">
        <f t="shared" si="703"/>
        <v>0.2857142857142857</v>
      </c>
      <c r="F537" s="223">
        <f t="shared" si="703"/>
        <v>0.2857142857142857</v>
      </c>
      <c r="G537" s="224">
        <f t="shared" si="703"/>
        <v>0</v>
      </c>
      <c r="H537" s="223">
        <f t="shared" si="703"/>
        <v>0</v>
      </c>
      <c r="I537" s="224">
        <f t="shared" si="703"/>
        <v>0</v>
      </c>
      <c r="J537" s="223">
        <f t="shared" si="703"/>
        <v>0.42857142857142855</v>
      </c>
      <c r="K537" s="224">
        <f t="shared" si="703"/>
        <v>0</v>
      </c>
      <c r="L537" s="223">
        <f t="shared" si="703"/>
        <v>0</v>
      </c>
      <c r="M537" s="224">
        <f t="shared" si="703"/>
        <v>0</v>
      </c>
      <c r="N537" s="223">
        <f t="shared" si="703"/>
        <v>0.2857142857142857</v>
      </c>
      <c r="O537" s="224">
        <f t="shared" si="703"/>
        <v>0</v>
      </c>
      <c r="P537" s="223">
        <f t="shared" si="703"/>
        <v>0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104.28571428571431</v>
      </c>
      <c r="U537" s="224">
        <f t="shared" si="693"/>
        <v>4.1428571428571432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23">
        <f t="shared" ref="B538:S538" si="704">SUM(B18,B83,B148,B213,B278,B343,B408)/7</f>
        <v>102.42857142857143</v>
      </c>
      <c r="C538" s="224">
        <f t="shared" si="704"/>
        <v>3.4285714285714284</v>
      </c>
      <c r="D538" s="223">
        <f t="shared" si="704"/>
        <v>7.5714285714285712</v>
      </c>
      <c r="E538" s="224">
        <f t="shared" si="704"/>
        <v>0.14285714285714285</v>
      </c>
      <c r="F538" s="223">
        <f t="shared" si="704"/>
        <v>0.8571428571428571</v>
      </c>
      <c r="G538" s="224">
        <f t="shared" si="704"/>
        <v>0</v>
      </c>
      <c r="H538" s="223">
        <f t="shared" si="704"/>
        <v>0</v>
      </c>
      <c r="I538" s="224">
        <f t="shared" si="704"/>
        <v>0</v>
      </c>
      <c r="J538" s="223">
        <f t="shared" si="704"/>
        <v>0</v>
      </c>
      <c r="K538" s="224">
        <f t="shared" si="704"/>
        <v>0</v>
      </c>
      <c r="L538" s="223">
        <f t="shared" si="704"/>
        <v>0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110.85714285714286</v>
      </c>
      <c r="U538" s="224">
        <f t="shared" si="693"/>
        <v>3.5714285714285712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23">
        <f t="shared" ref="B539:S539" si="705">SUM(B19,B84,B149,B214,B279,B344,B409)/7</f>
        <v>116.14285714285714</v>
      </c>
      <c r="C539" s="224">
        <f t="shared" si="705"/>
        <v>2.7142857142857144</v>
      </c>
      <c r="D539" s="223">
        <f t="shared" si="705"/>
        <v>7.7142857142857144</v>
      </c>
      <c r="E539" s="224">
        <f t="shared" si="705"/>
        <v>0.14285714285714285</v>
      </c>
      <c r="F539" s="223">
        <f t="shared" si="705"/>
        <v>0.14285714285714285</v>
      </c>
      <c r="G539" s="224">
        <f t="shared" si="705"/>
        <v>0</v>
      </c>
      <c r="H539" s="223">
        <f t="shared" si="705"/>
        <v>0</v>
      </c>
      <c r="I539" s="224">
        <f t="shared" si="705"/>
        <v>0</v>
      </c>
      <c r="J539" s="223">
        <f t="shared" si="705"/>
        <v>0</v>
      </c>
      <c r="K539" s="224">
        <f t="shared" si="705"/>
        <v>0</v>
      </c>
      <c r="L539" s="223">
        <f t="shared" si="705"/>
        <v>0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123.99999999999999</v>
      </c>
      <c r="U539" s="224">
        <f t="shared" si="693"/>
        <v>2.8571428571428572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23">
        <f t="shared" ref="B540:S540" si="706">SUM(B20,B85,B150,B215,B280,B345,B410)/7</f>
        <v>119.85714285714286</v>
      </c>
      <c r="C540" s="224">
        <f t="shared" si="706"/>
        <v>2.1428571428571428</v>
      </c>
      <c r="D540" s="223">
        <f t="shared" si="706"/>
        <v>12</v>
      </c>
      <c r="E540" s="224">
        <f t="shared" si="706"/>
        <v>0</v>
      </c>
      <c r="F540" s="223">
        <f t="shared" si="706"/>
        <v>0.7142857142857143</v>
      </c>
      <c r="G540" s="224">
        <f t="shared" si="706"/>
        <v>0.14285714285714285</v>
      </c>
      <c r="H540" s="223">
        <f t="shared" si="706"/>
        <v>0</v>
      </c>
      <c r="I540" s="224">
        <f t="shared" si="706"/>
        <v>0</v>
      </c>
      <c r="J540" s="223">
        <f t="shared" si="706"/>
        <v>0</v>
      </c>
      <c r="K540" s="224">
        <f t="shared" si="706"/>
        <v>0</v>
      </c>
      <c r="L540" s="223">
        <f t="shared" si="706"/>
        <v>0</v>
      </c>
      <c r="M540" s="224">
        <f t="shared" si="706"/>
        <v>0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132.57142857142858</v>
      </c>
      <c r="U540" s="224">
        <f t="shared" si="693"/>
        <v>2.2857142857142856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23">
        <f t="shared" ref="B541:S541" si="707">SUM(B21,B86,B151,B216,B281,B346,B411)/7</f>
        <v>114.57142857142857</v>
      </c>
      <c r="C541" s="224">
        <f t="shared" si="707"/>
        <v>1.8571428571428572</v>
      </c>
      <c r="D541" s="223">
        <f t="shared" si="707"/>
        <v>11.142857142857142</v>
      </c>
      <c r="E541" s="224">
        <f t="shared" si="707"/>
        <v>0.14285714285714285</v>
      </c>
      <c r="F541" s="223">
        <f t="shared" si="707"/>
        <v>0.2857142857142857</v>
      </c>
      <c r="G541" s="224">
        <f t="shared" si="707"/>
        <v>0</v>
      </c>
      <c r="H541" s="223">
        <f t="shared" si="707"/>
        <v>0</v>
      </c>
      <c r="I541" s="224">
        <f t="shared" si="707"/>
        <v>0</v>
      </c>
      <c r="J541" s="223">
        <f t="shared" si="707"/>
        <v>0</v>
      </c>
      <c r="K541" s="224">
        <f t="shared" si="707"/>
        <v>0</v>
      </c>
      <c r="L541" s="223">
        <f t="shared" si="707"/>
        <v>0</v>
      </c>
      <c r="M541" s="224">
        <f t="shared" si="707"/>
        <v>0</v>
      </c>
      <c r="N541" s="223">
        <f t="shared" si="707"/>
        <v>0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126</v>
      </c>
      <c r="U541" s="224">
        <f t="shared" si="693"/>
        <v>2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23">
        <f t="shared" ref="B542:S542" si="708">SUM(B22,B87,B152,B217,B282,B347,B412)/7</f>
        <v>126.57142857142857</v>
      </c>
      <c r="C542" s="224">
        <f t="shared" si="708"/>
        <v>2.4285714285714284</v>
      </c>
      <c r="D542" s="223">
        <f t="shared" si="708"/>
        <v>8.4285714285714288</v>
      </c>
      <c r="E542" s="224">
        <f t="shared" si="708"/>
        <v>0</v>
      </c>
      <c r="F542" s="223">
        <f t="shared" si="708"/>
        <v>0.2857142857142857</v>
      </c>
      <c r="G542" s="224">
        <f t="shared" si="708"/>
        <v>0</v>
      </c>
      <c r="H542" s="223">
        <f t="shared" si="708"/>
        <v>0</v>
      </c>
      <c r="I542" s="224">
        <f t="shared" si="708"/>
        <v>0</v>
      </c>
      <c r="J542" s="223">
        <f t="shared" si="708"/>
        <v>0</v>
      </c>
      <c r="K542" s="224">
        <f t="shared" si="708"/>
        <v>0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135.28571428571428</v>
      </c>
      <c r="U542" s="224">
        <f t="shared" si="693"/>
        <v>2.4285714285714284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23">
        <f t="shared" ref="B543:S543" si="709">SUM(B23,B88,B153,B218,B283,B348,B413)/7</f>
        <v>138.42857142857142</v>
      </c>
      <c r="C543" s="224">
        <f t="shared" si="709"/>
        <v>2.4285714285714284</v>
      </c>
      <c r="D543" s="223">
        <f t="shared" si="709"/>
        <v>10.571428571428571</v>
      </c>
      <c r="E543" s="224">
        <f t="shared" si="709"/>
        <v>0.42857142857142855</v>
      </c>
      <c r="F543" s="223">
        <f t="shared" si="709"/>
        <v>1</v>
      </c>
      <c r="G543" s="224">
        <f t="shared" si="709"/>
        <v>0</v>
      </c>
      <c r="H543" s="223">
        <f t="shared" si="709"/>
        <v>0.42857142857142855</v>
      </c>
      <c r="I543" s="224">
        <f t="shared" si="709"/>
        <v>0</v>
      </c>
      <c r="J543" s="223">
        <f t="shared" si="709"/>
        <v>0</v>
      </c>
      <c r="K543" s="224">
        <f t="shared" si="709"/>
        <v>0</v>
      </c>
      <c r="L543" s="223">
        <f t="shared" si="709"/>
        <v>0</v>
      </c>
      <c r="M543" s="224">
        <f t="shared" si="709"/>
        <v>0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150.42857142857142</v>
      </c>
      <c r="U543" s="224">
        <f t="shared" si="693"/>
        <v>2.8571428571428568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23">
        <f t="shared" ref="B544:S544" si="710">SUM(B24,B89,B154,B219,B284,B349,B414)/7</f>
        <v>202</v>
      </c>
      <c r="C544" s="224">
        <f t="shared" si="710"/>
        <v>3.8571428571428572</v>
      </c>
      <c r="D544" s="223">
        <f t="shared" si="710"/>
        <v>11.285714285714286</v>
      </c>
      <c r="E544" s="224">
        <f t="shared" si="710"/>
        <v>0</v>
      </c>
      <c r="F544" s="223">
        <f t="shared" si="710"/>
        <v>0.42857142857142855</v>
      </c>
      <c r="G544" s="224">
        <f t="shared" si="710"/>
        <v>0</v>
      </c>
      <c r="H544" s="223">
        <f t="shared" si="710"/>
        <v>0</v>
      </c>
      <c r="I544" s="224">
        <f t="shared" si="710"/>
        <v>0</v>
      </c>
      <c r="J544" s="223">
        <f t="shared" si="710"/>
        <v>0</v>
      </c>
      <c r="K544" s="224">
        <f t="shared" si="710"/>
        <v>0</v>
      </c>
      <c r="L544" s="223">
        <f t="shared" si="710"/>
        <v>0</v>
      </c>
      <c r="M544" s="224">
        <f t="shared" si="710"/>
        <v>0</v>
      </c>
      <c r="N544" s="223">
        <f t="shared" si="710"/>
        <v>0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213.71428571428569</v>
      </c>
      <c r="U544" s="224">
        <f t="shared" si="693"/>
        <v>3.8571428571428572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23">
        <f t="shared" ref="B545:S545" si="711">SUM(B25,B90,B155,B220,B285,B350,B415)/7</f>
        <v>284.14285714285717</v>
      </c>
      <c r="C545" s="224">
        <f t="shared" si="711"/>
        <v>6.4285714285714288</v>
      </c>
      <c r="D545" s="223">
        <f t="shared" si="711"/>
        <v>7.1428571428571432</v>
      </c>
      <c r="E545" s="224">
        <f t="shared" si="711"/>
        <v>0.14285714285714285</v>
      </c>
      <c r="F545" s="223">
        <f t="shared" si="711"/>
        <v>0</v>
      </c>
      <c r="G545" s="224">
        <f t="shared" si="711"/>
        <v>0</v>
      </c>
      <c r="H545" s="223">
        <f t="shared" si="711"/>
        <v>0</v>
      </c>
      <c r="I545" s="224">
        <f t="shared" si="711"/>
        <v>0</v>
      </c>
      <c r="J545" s="223">
        <f t="shared" si="711"/>
        <v>0</v>
      </c>
      <c r="K545" s="224">
        <f t="shared" si="711"/>
        <v>0</v>
      </c>
      <c r="L545" s="223">
        <f t="shared" si="711"/>
        <v>0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291.28571428571433</v>
      </c>
      <c r="U545" s="224">
        <f t="shared" si="693"/>
        <v>6.5714285714285721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23">
        <f t="shared" ref="B546:S546" si="712">SUM(B26,B91,B156,B221,B286,B351,B416)/7</f>
        <v>281.28571428571428</v>
      </c>
      <c r="C546" s="224">
        <f t="shared" si="712"/>
        <v>9.5714285714285712</v>
      </c>
      <c r="D546" s="223">
        <f t="shared" si="712"/>
        <v>6.7142857142857144</v>
      </c>
      <c r="E546" s="224">
        <f t="shared" si="712"/>
        <v>0</v>
      </c>
      <c r="F546" s="223">
        <f t="shared" si="712"/>
        <v>0.7142857142857143</v>
      </c>
      <c r="G546" s="224">
        <f t="shared" si="712"/>
        <v>0</v>
      </c>
      <c r="H546" s="223">
        <f t="shared" si="712"/>
        <v>0</v>
      </c>
      <c r="I546" s="224">
        <f t="shared" si="712"/>
        <v>0</v>
      </c>
      <c r="J546" s="223">
        <f t="shared" si="712"/>
        <v>0.5714285714285714</v>
      </c>
      <c r="K546" s="224">
        <f t="shared" si="712"/>
        <v>0</v>
      </c>
      <c r="L546" s="223">
        <f t="shared" si="712"/>
        <v>0</v>
      </c>
      <c r="M546" s="224">
        <f t="shared" si="712"/>
        <v>0</v>
      </c>
      <c r="N546" s="223">
        <f t="shared" si="712"/>
        <v>0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0.2857142857142857</v>
      </c>
      <c r="S546" s="224">
        <f t="shared" si="712"/>
        <v>0</v>
      </c>
      <c r="T546" s="223">
        <f t="shared" si="695"/>
        <v>289.57142857142856</v>
      </c>
      <c r="U546" s="224">
        <f t="shared" si="693"/>
        <v>9.5714285714285712</v>
      </c>
      <c r="V546" s="26"/>
      <c r="W546" s="4" t="s">
        <v>113</v>
      </c>
      <c r="X546" s="187">
        <f>B528+B529+B530+B531+B532+B533+B549+B550+B551</f>
        <v>285.28571428571428</v>
      </c>
      <c r="Y546" s="187">
        <f>C528+C529+C530+C531+C532+C533+C549+C550+C551</f>
        <v>5.9999999999999991</v>
      </c>
      <c r="Z546" s="187">
        <f t="shared" ref="Z546:AH546" si="713">D528+D529+D530+D531+D532+D533+D549+D550+D551</f>
        <v>36</v>
      </c>
      <c r="AA546" s="187">
        <f t="shared" si="713"/>
        <v>0.71428571428571419</v>
      </c>
      <c r="AB546" s="187">
        <f t="shared" si="713"/>
        <v>1.5714285714285712</v>
      </c>
      <c r="AC546" s="187">
        <f t="shared" si="713"/>
        <v>0</v>
      </c>
      <c r="AD546" s="187">
        <f t="shared" si="713"/>
        <v>0</v>
      </c>
      <c r="AE546" s="187">
        <f t="shared" si="713"/>
        <v>0</v>
      </c>
      <c r="AF546" s="187">
        <f t="shared" si="713"/>
        <v>0</v>
      </c>
      <c r="AG546" s="187">
        <f t="shared" si="713"/>
        <v>0</v>
      </c>
      <c r="AH546" s="187">
        <f t="shared" si="713"/>
        <v>0</v>
      </c>
      <c r="AI546" s="187">
        <f>M528+M529+M530+M531+M532+M533+M549+M550+M551</f>
        <v>0</v>
      </c>
      <c r="AJ546" s="187">
        <f>N528+N529+N530+N531+N532+N533+N549+N550+N551</f>
        <v>0</v>
      </c>
      <c r="AK546" s="187">
        <f>O528+O529+O530+O531+O532+O533+O549+O550+O551</f>
        <v>0</v>
      </c>
      <c r="AL546" s="187">
        <f>P528+P529+P530+P531+P532+P533+P549+P550+P551</f>
        <v>0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322.85714285714278</v>
      </c>
      <c r="AQ546" s="187">
        <f>U528+U529+U530+U531+U532+U533+U549+U550+U551</f>
        <v>6.7142857142857135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23">
        <f t="shared" ref="B547:S547" si="715">SUM(B27,B92,B157,B222,B287,B352,B417)/7</f>
        <v>224.57142857142858</v>
      </c>
      <c r="C547" s="224">
        <f t="shared" si="715"/>
        <v>7.7142857142857144</v>
      </c>
      <c r="D547" s="223">
        <f t="shared" si="715"/>
        <v>9.4285714285714288</v>
      </c>
      <c r="E547" s="224">
        <f t="shared" si="715"/>
        <v>0.14285714285714285</v>
      </c>
      <c r="F547" s="223">
        <f t="shared" si="715"/>
        <v>0.2857142857142857</v>
      </c>
      <c r="G547" s="224">
        <f t="shared" si="715"/>
        <v>0</v>
      </c>
      <c r="H547" s="223">
        <f t="shared" si="715"/>
        <v>0</v>
      </c>
      <c r="I547" s="224">
        <f t="shared" si="715"/>
        <v>0</v>
      </c>
      <c r="J547" s="223">
        <f t="shared" si="715"/>
        <v>0</v>
      </c>
      <c r="K547" s="224">
        <f t="shared" si="715"/>
        <v>0</v>
      </c>
      <c r="L547" s="223">
        <f t="shared" si="715"/>
        <v>0</v>
      </c>
      <c r="M547" s="224">
        <f t="shared" si="715"/>
        <v>0</v>
      </c>
      <c r="N547" s="223">
        <f t="shared" si="715"/>
        <v>0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234.28571428571428</v>
      </c>
      <c r="U547" s="224">
        <f t="shared" si="693"/>
        <v>7.8571428571428577</v>
      </c>
      <c r="V547" s="26"/>
      <c r="W547" s="4" t="s">
        <v>112</v>
      </c>
      <c r="X547" s="187">
        <f>B552-X546</f>
        <v>2139.7142857142858</v>
      </c>
      <c r="Y547" s="187">
        <f t="shared" ref="Y547:AQ547" si="716">C552-Y546</f>
        <v>56.142857142857139</v>
      </c>
      <c r="Z547" s="187">
        <f t="shared" si="716"/>
        <v>116.57142857142858</v>
      </c>
      <c r="AA547" s="187">
        <f t="shared" si="716"/>
        <v>1.571428571428571</v>
      </c>
      <c r="AB547" s="187">
        <f t="shared" si="716"/>
        <v>5.4285714285714297</v>
      </c>
      <c r="AC547" s="187">
        <f t="shared" si="716"/>
        <v>0.14285714285714285</v>
      </c>
      <c r="AD547" s="187">
        <f t="shared" si="716"/>
        <v>1</v>
      </c>
      <c r="AE547" s="187">
        <f t="shared" si="716"/>
        <v>0</v>
      </c>
      <c r="AF547" s="187">
        <f t="shared" si="716"/>
        <v>1</v>
      </c>
      <c r="AG547" s="187">
        <f t="shared" si="716"/>
        <v>0</v>
      </c>
      <c r="AH547" s="187">
        <f t="shared" si="716"/>
        <v>0</v>
      </c>
      <c r="AI547" s="187">
        <f t="shared" si="716"/>
        <v>0</v>
      </c>
      <c r="AJ547" s="187">
        <f t="shared" si="716"/>
        <v>0.2857142857142857</v>
      </c>
      <c r="AK547" s="187">
        <f t="shared" si="716"/>
        <v>0</v>
      </c>
      <c r="AL547" s="187">
        <f t="shared" si="716"/>
        <v>0</v>
      </c>
      <c r="AM547" s="187">
        <f t="shared" si="716"/>
        <v>0</v>
      </c>
      <c r="AN547" s="187">
        <f t="shared" si="716"/>
        <v>0.2857142857142857</v>
      </c>
      <c r="AO547" s="187">
        <f t="shared" si="716"/>
        <v>0</v>
      </c>
      <c r="AP547" s="187">
        <f t="shared" si="716"/>
        <v>2264.2857142857138</v>
      </c>
      <c r="AQ547" s="187">
        <f t="shared" si="716"/>
        <v>57.857142857142854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23">
        <f t="shared" ref="B548:S548" si="717">SUM(B28,B93,B158,B223,B288,B353,B418)/7</f>
        <v>153.28571428571428</v>
      </c>
      <c r="C548" s="224">
        <f t="shared" si="717"/>
        <v>6</v>
      </c>
      <c r="D548" s="223">
        <f t="shared" si="717"/>
        <v>7.4285714285714288</v>
      </c>
      <c r="E548" s="224">
        <f t="shared" si="717"/>
        <v>0</v>
      </c>
      <c r="F548" s="223">
        <f t="shared" si="717"/>
        <v>0.14285714285714285</v>
      </c>
      <c r="G548" s="224">
        <f t="shared" si="717"/>
        <v>0</v>
      </c>
      <c r="H548" s="223">
        <f t="shared" si="717"/>
        <v>0</v>
      </c>
      <c r="I548" s="224">
        <f t="shared" si="717"/>
        <v>0</v>
      </c>
      <c r="J548" s="223">
        <f t="shared" si="717"/>
        <v>0</v>
      </c>
      <c r="K548" s="224">
        <f t="shared" si="717"/>
        <v>0</v>
      </c>
      <c r="L548" s="223">
        <f t="shared" si="717"/>
        <v>0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160.85714285714283</v>
      </c>
      <c r="U548" s="224">
        <f t="shared" si="693"/>
        <v>6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23">
        <f t="shared" ref="B549:S549" si="718">SUM(B29,B94,B159,B224,B289,B354,B419)/7</f>
        <v>77</v>
      </c>
      <c r="C549" s="224">
        <f t="shared" si="718"/>
        <v>2.2857142857142856</v>
      </c>
      <c r="D549" s="223">
        <f t="shared" si="718"/>
        <v>5.5714285714285712</v>
      </c>
      <c r="E549" s="224">
        <f t="shared" si="718"/>
        <v>0.14285714285714285</v>
      </c>
      <c r="F549" s="223">
        <f t="shared" si="718"/>
        <v>0.7142857142857143</v>
      </c>
      <c r="G549" s="224">
        <f t="shared" si="718"/>
        <v>0</v>
      </c>
      <c r="H549" s="223">
        <f t="shared" si="718"/>
        <v>0</v>
      </c>
      <c r="I549" s="224">
        <f t="shared" si="718"/>
        <v>0</v>
      </c>
      <c r="J549" s="223">
        <f t="shared" si="718"/>
        <v>0</v>
      </c>
      <c r="K549" s="224">
        <f t="shared" si="718"/>
        <v>0</v>
      </c>
      <c r="L549" s="223">
        <f t="shared" si="718"/>
        <v>0</v>
      </c>
      <c r="M549" s="224">
        <f t="shared" si="718"/>
        <v>0</v>
      </c>
      <c r="N549" s="223">
        <f t="shared" si="718"/>
        <v>0</v>
      </c>
      <c r="O549" s="224">
        <f t="shared" si="718"/>
        <v>0</v>
      </c>
      <c r="P549" s="223">
        <f t="shared" si="718"/>
        <v>0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83.285714285714278</v>
      </c>
      <c r="U549" s="224">
        <f t="shared" si="693"/>
        <v>2.4285714285714284</v>
      </c>
      <c r="V549" s="26"/>
      <c r="W549" s="4" t="s">
        <v>127</v>
      </c>
      <c r="X549" s="187">
        <f>X546-Y546</f>
        <v>279.28571428571428</v>
      </c>
      <c r="Y549" s="187">
        <f>Z546-AA546</f>
        <v>35.285714285714285</v>
      </c>
      <c r="Z549" s="187">
        <f>AB546-AC546</f>
        <v>1.5714285714285712</v>
      </c>
      <c r="AA549" s="187">
        <f>AD546-AE546</f>
        <v>0</v>
      </c>
      <c r="AB549" s="187">
        <f>AF546-AG546</f>
        <v>0</v>
      </c>
      <c r="AC549" s="187">
        <f>AH546-AI546</f>
        <v>0</v>
      </c>
      <c r="AD549" s="187">
        <f>AJ546-AK546</f>
        <v>0</v>
      </c>
      <c r="AE549" s="187">
        <f>AL546-AM546</f>
        <v>0</v>
      </c>
      <c r="AF549" s="187">
        <f>AN546-AO546</f>
        <v>0</v>
      </c>
      <c r="AG549">
        <v>0</v>
      </c>
      <c r="AH549" s="187">
        <f>SUM(X549:AF549)</f>
        <v>316.14285714285711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23">
        <f t="shared" ref="B550:S550" si="719">SUM(B30,B95,B160,B225,B290,B355,B420)/7</f>
        <v>56.142857142857146</v>
      </c>
      <c r="C550" s="224">
        <f t="shared" si="719"/>
        <v>1.1428571428571428</v>
      </c>
      <c r="D550" s="223">
        <f t="shared" si="719"/>
        <v>5.5714285714285712</v>
      </c>
      <c r="E550" s="224">
        <f t="shared" si="719"/>
        <v>0</v>
      </c>
      <c r="F550" s="223">
        <f t="shared" si="719"/>
        <v>0.14285714285714285</v>
      </c>
      <c r="G550" s="224">
        <f t="shared" si="719"/>
        <v>0</v>
      </c>
      <c r="H550" s="223">
        <f t="shared" si="719"/>
        <v>0</v>
      </c>
      <c r="I550" s="224">
        <f t="shared" si="719"/>
        <v>0</v>
      </c>
      <c r="J550" s="223">
        <f t="shared" si="719"/>
        <v>0</v>
      </c>
      <c r="K550" s="224">
        <f t="shared" si="719"/>
        <v>0</v>
      </c>
      <c r="L550" s="223">
        <f t="shared" si="719"/>
        <v>0</v>
      </c>
      <c r="M550" s="224">
        <f t="shared" si="719"/>
        <v>0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61.857142857142861</v>
      </c>
      <c r="U550" s="224">
        <f t="shared" si="693"/>
        <v>1.1428571428571428</v>
      </c>
      <c r="V550" s="26"/>
      <c r="W550" s="4" t="s">
        <v>128</v>
      </c>
      <c r="X550" s="187">
        <f>X547-Y547</f>
        <v>2083.5714285714284</v>
      </c>
      <c r="Y550" s="187">
        <f>Z547-AA547</f>
        <v>115.00000000000001</v>
      </c>
      <c r="Z550" s="187">
        <f>AB547-AC547</f>
        <v>5.2857142857142865</v>
      </c>
      <c r="AA550" s="187">
        <f>AD547-AE547</f>
        <v>1</v>
      </c>
      <c r="AB550" s="187">
        <f>AF547-AG547</f>
        <v>1</v>
      </c>
      <c r="AC550" s="187">
        <f>AH547-AI547</f>
        <v>0</v>
      </c>
      <c r="AD550" s="187">
        <f>AJ547-AK547</f>
        <v>0.2857142857142857</v>
      </c>
      <c r="AE550" s="187">
        <f>AL547-AM547</f>
        <v>0</v>
      </c>
      <c r="AF550" s="187">
        <f>AN547-AO547</f>
        <v>0.2857142857142857</v>
      </c>
      <c r="AG550">
        <v>1</v>
      </c>
      <c r="AH550" s="187">
        <f>SUM(X550:AF550)</f>
        <v>2206.4285714285711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23">
        <f t="shared" ref="B551:S551" si="720">SUM(B31,B96,B161,B226,B291,B356,B421)/7</f>
        <v>52.428571428571431</v>
      </c>
      <c r="C551" s="224">
        <f t="shared" si="720"/>
        <v>0.8571428571428571</v>
      </c>
      <c r="D551" s="223">
        <f t="shared" si="720"/>
        <v>7.1428571428571432</v>
      </c>
      <c r="E551" s="224">
        <f t="shared" si="720"/>
        <v>0.2857142857142857</v>
      </c>
      <c r="F551" s="223">
        <f t="shared" si="720"/>
        <v>0</v>
      </c>
      <c r="G551" s="224">
        <f t="shared" si="720"/>
        <v>0</v>
      </c>
      <c r="H551" s="223">
        <f t="shared" si="720"/>
        <v>0</v>
      </c>
      <c r="I551" s="224">
        <f t="shared" si="720"/>
        <v>0</v>
      </c>
      <c r="J551" s="223">
        <f t="shared" si="720"/>
        <v>0</v>
      </c>
      <c r="K551" s="224">
        <f t="shared" si="720"/>
        <v>0</v>
      </c>
      <c r="L551" s="223">
        <f t="shared" si="720"/>
        <v>0</v>
      </c>
      <c r="M551" s="224">
        <f t="shared" si="720"/>
        <v>0</v>
      </c>
      <c r="N551" s="223">
        <f t="shared" si="720"/>
        <v>0</v>
      </c>
      <c r="O551" s="224">
        <f t="shared" si="720"/>
        <v>0</v>
      </c>
      <c r="P551" s="223">
        <f t="shared" si="720"/>
        <v>0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59.571428571428577</v>
      </c>
      <c r="U551" s="224">
        <f t="shared" si="693"/>
        <v>1.1428571428571428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213">
        <f>SUM(B528:B551)</f>
        <v>2425</v>
      </c>
      <c r="C552" s="219">
        <f t="shared" ref="C552:U552" si="721">SUM(C528:C551)</f>
        <v>62.142857142857139</v>
      </c>
      <c r="D552" s="213">
        <f t="shared" si="721"/>
        <v>152.57142857142858</v>
      </c>
      <c r="E552" s="219">
        <f t="shared" si="721"/>
        <v>2.2857142857142851</v>
      </c>
      <c r="F552" s="213">
        <f t="shared" si="721"/>
        <v>7.0000000000000009</v>
      </c>
      <c r="G552" s="219">
        <f t="shared" si="721"/>
        <v>0.14285714285714285</v>
      </c>
      <c r="H552" s="213">
        <f t="shared" si="721"/>
        <v>1</v>
      </c>
      <c r="I552" s="219">
        <f t="shared" si="721"/>
        <v>0</v>
      </c>
      <c r="J552" s="213">
        <f t="shared" si="721"/>
        <v>1</v>
      </c>
      <c r="K552" s="219">
        <f t="shared" si="721"/>
        <v>0</v>
      </c>
      <c r="L552" s="213">
        <f t="shared" si="721"/>
        <v>0</v>
      </c>
      <c r="M552" s="219">
        <f t="shared" si="721"/>
        <v>0</v>
      </c>
      <c r="N552" s="213">
        <f t="shared" si="721"/>
        <v>0.2857142857142857</v>
      </c>
      <c r="O552" s="219">
        <f t="shared" si="721"/>
        <v>0</v>
      </c>
      <c r="P552" s="213">
        <f t="shared" si="721"/>
        <v>0</v>
      </c>
      <c r="Q552" s="219">
        <f t="shared" si="721"/>
        <v>0</v>
      </c>
      <c r="R552" s="213">
        <f t="shared" si="721"/>
        <v>0.2857142857142857</v>
      </c>
      <c r="S552" s="219">
        <f t="shared" si="721"/>
        <v>0</v>
      </c>
      <c r="T552" s="213">
        <f>SUM(T528:T551)</f>
        <v>2587.1428571428564</v>
      </c>
      <c r="U552" s="219">
        <f t="shared" si="721"/>
        <v>64.571428571428569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126</v>
      </c>
      <c r="B553" s="214">
        <f>B552/T552</f>
        <v>0.93732744340143592</v>
      </c>
      <c r="C553" s="220">
        <f>C552/T552</f>
        <v>2.4019878520154615E-2</v>
      </c>
      <c r="D553" s="214">
        <f>D552/T552</f>
        <v>5.8972943125345137E-2</v>
      </c>
      <c r="E553" s="220">
        <f>E552/T552</f>
        <v>8.8348978464936501E-4</v>
      </c>
      <c r="F553" s="214">
        <f>F552/T552</f>
        <v>2.7056874654886815E-3</v>
      </c>
      <c r="G553" s="220">
        <f>G552/T552</f>
        <v>5.5218111540585327E-5</v>
      </c>
      <c r="H553" s="214">
        <f>H552/T552</f>
        <v>3.8652678078409731E-4</v>
      </c>
      <c r="I553" s="220">
        <f>I552/T552</f>
        <v>0</v>
      </c>
      <c r="J553" s="214">
        <f>J552/T552</f>
        <v>3.8652678078409731E-4</v>
      </c>
      <c r="K553" s="220">
        <f>K552/T552</f>
        <v>0</v>
      </c>
      <c r="L553" s="214">
        <f>L552/T552</f>
        <v>0</v>
      </c>
      <c r="M553" s="220">
        <f>M552/T552</f>
        <v>0</v>
      </c>
      <c r="N553" s="214">
        <f>N552/T552</f>
        <v>1.1043622308117065E-4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1.1043622308117065E-4</v>
      </c>
      <c r="S553" s="220">
        <f>S552/T552</f>
        <v>0</v>
      </c>
      <c r="T553" s="214">
        <f>100%</f>
        <v>1</v>
      </c>
      <c r="U553" s="220">
        <f>U552/T552</f>
        <v>2.4958586416344568E-2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112</v>
      </c>
      <c r="B554" s="225">
        <f t="shared" ref="B554:U554" si="722">SUM(B534:B548)</f>
        <v>2139.7142857142858</v>
      </c>
      <c r="C554" s="226">
        <f t="shared" si="722"/>
        <v>56.142857142857139</v>
      </c>
      <c r="D554" s="225">
        <f t="shared" si="722"/>
        <v>116.57142857142857</v>
      </c>
      <c r="E554" s="226">
        <f t="shared" si="722"/>
        <v>1.5714285714285712</v>
      </c>
      <c r="F554" s="225">
        <f t="shared" si="722"/>
        <v>5.4285714285714288</v>
      </c>
      <c r="G554" s="226">
        <f t="shared" si="722"/>
        <v>0.14285714285714285</v>
      </c>
      <c r="H554" s="225">
        <f t="shared" si="722"/>
        <v>1</v>
      </c>
      <c r="I554" s="226">
        <f t="shared" si="722"/>
        <v>0</v>
      </c>
      <c r="J554" s="225">
        <f t="shared" si="722"/>
        <v>1</v>
      </c>
      <c r="K554" s="226">
        <f t="shared" si="722"/>
        <v>0</v>
      </c>
      <c r="L554" s="225">
        <f t="shared" si="722"/>
        <v>0</v>
      </c>
      <c r="M554" s="226">
        <f t="shared" si="722"/>
        <v>0</v>
      </c>
      <c r="N554" s="225">
        <f t="shared" si="722"/>
        <v>0.2857142857142857</v>
      </c>
      <c r="O554" s="226">
        <f t="shared" si="722"/>
        <v>0</v>
      </c>
      <c r="P554" s="225">
        <f t="shared" si="722"/>
        <v>0</v>
      </c>
      <c r="Q554" s="226">
        <f t="shared" si="722"/>
        <v>0</v>
      </c>
      <c r="R554" s="225">
        <f t="shared" si="722"/>
        <v>0.2857142857142857</v>
      </c>
      <c r="S554" s="226">
        <f t="shared" si="722"/>
        <v>0</v>
      </c>
      <c r="T554" s="225">
        <f t="shared" si="722"/>
        <v>2264.2857142857138</v>
      </c>
      <c r="U554" s="226">
        <f t="shared" si="722"/>
        <v>57.857142857142861</v>
      </c>
      <c r="V554" s="26"/>
      <c r="W554" s="4"/>
      <c r="X554" s="188" t="s">
        <v>129</v>
      </c>
      <c r="Y554" s="186">
        <f>(X546*15+Z546*35+AB546*45+AD546*55+AF546*65+AH546*75+AJ546*85+AL546*95+AN546*125)/AP546</f>
        <v>17.376106194690266</v>
      </c>
      <c r="Z554" s="186">
        <f>(Y546*15+AA546*35+AC546*45+AE546*55+AG546*65+AI546*75+AK546*85+AM546*95+AO546*125)/AQ546</f>
        <v>17.127659574468083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113</v>
      </c>
      <c r="B555" s="216">
        <f t="shared" ref="B555:U555" si="723">B552-B554</f>
        <v>285.28571428571422</v>
      </c>
      <c r="C555" s="222">
        <f t="shared" si="723"/>
        <v>6</v>
      </c>
      <c r="D555" s="216">
        <f t="shared" si="723"/>
        <v>36.000000000000014</v>
      </c>
      <c r="E555" s="222">
        <f t="shared" si="723"/>
        <v>0.71428571428571397</v>
      </c>
      <c r="F555" s="216">
        <f t="shared" si="723"/>
        <v>1.5714285714285721</v>
      </c>
      <c r="G555" s="222">
        <f t="shared" si="723"/>
        <v>0</v>
      </c>
      <c r="H555" s="216">
        <f t="shared" si="723"/>
        <v>0</v>
      </c>
      <c r="I555" s="222">
        <f t="shared" si="723"/>
        <v>0</v>
      </c>
      <c r="J555" s="216">
        <f t="shared" si="723"/>
        <v>0</v>
      </c>
      <c r="K555" s="222">
        <f t="shared" si="723"/>
        <v>0</v>
      </c>
      <c r="L555" s="216">
        <f t="shared" si="723"/>
        <v>0</v>
      </c>
      <c r="M555" s="222">
        <f t="shared" si="723"/>
        <v>0</v>
      </c>
      <c r="N555" s="216">
        <f t="shared" si="723"/>
        <v>0</v>
      </c>
      <c r="O555" s="222">
        <f t="shared" si="723"/>
        <v>0</v>
      </c>
      <c r="P555" s="216">
        <f t="shared" si="723"/>
        <v>0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322.85714285714266</v>
      </c>
      <c r="U555" s="222">
        <f t="shared" si="723"/>
        <v>6.7142857142857082</v>
      </c>
      <c r="V555" s="26"/>
      <c r="W555" s="4"/>
      <c r="X555">
        <v>0</v>
      </c>
      <c r="Y555" s="186">
        <f>(X547*15+Z547*35+AB547*45+AD547*55+AF547*65+AH547*75+AJ547*85+AL547*95+AN547*125)/AP547</f>
        <v>16.164037854889596</v>
      </c>
      <c r="Z555" s="186">
        <f>(Y547*15+AA547*35+AC547*45+AE547*55+AG547*65+AI547*75+AK547*85+AM547*95+AO547*125)/AQ547</f>
        <v>15.617283950617285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2522.571428571428</v>
      </c>
      <c r="J556" s="56"/>
      <c r="K556" s="53"/>
      <c r="L556" s="60" t="s">
        <v>56</v>
      </c>
      <c r="M556" s="82">
        <f>U552</f>
        <v>64.571428571428569</v>
      </c>
      <c r="N556" s="58"/>
      <c r="O556" s="47"/>
      <c r="P556" s="51"/>
      <c r="Q556" s="48"/>
      <c r="R556" s="49" t="s">
        <v>57</v>
      </c>
      <c r="S556" s="49"/>
      <c r="T556" s="63">
        <f>I556+M556*2</f>
        <v>2651.7142857142853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16.315295416896745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15.774336283185841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17.381382738364209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16.164037854889596</v>
      </c>
      <c r="F558" s="123"/>
      <c r="G558" s="123"/>
      <c r="H558" s="123"/>
      <c r="I558" s="122">
        <f>(C554*15+E554*35+G554*45+I554*55+K554*65+M554*75+O554*85+Q554*95+S554*125)/U554</f>
        <v>15.617283950617283</v>
      </c>
      <c r="V558" s="26"/>
      <c r="W558" s="121"/>
      <c r="X558" s="188" t="s">
        <v>131</v>
      </c>
      <c r="Y558" s="186">
        <f>(X550*15+Y550*35+Z550*45+AA550*55+AB550*65+AC550*75+AD550*85+AE550*95+AF550*125)/AH550</f>
        <v>16.178374878601492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17.376106194690273</v>
      </c>
      <c r="F559" s="123"/>
      <c r="G559" s="123"/>
      <c r="H559" s="123"/>
      <c r="I559" s="122">
        <f>(C555*15+E555*35+G555*45+I555*55+K555*65+M555*75+O555*85+Q555*95+S555*125)/U555</f>
        <v>17.127659574468098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2425</v>
      </c>
      <c r="Y574" s="86">
        <v>20</v>
      </c>
      <c r="Z574" s="75">
        <f>X574*Y574</f>
        <v>48500</v>
      </c>
      <c r="AA574" s="75"/>
      <c r="AB574" s="87">
        <v>20</v>
      </c>
      <c r="AC574" s="75">
        <f>X587-SUM(X574:X582)</f>
        <v>-2199.0714285714284</v>
      </c>
      <c r="AD574" s="75">
        <f>Y587-SUM(X574:X582)</f>
        <v>-1293.5714285714284</v>
      </c>
      <c r="AE574" s="88">
        <f>Z587-SUM(X574:X582)</f>
        <v>-388.14285714285688</v>
      </c>
      <c r="AF574" s="89" t="s">
        <v>83</v>
      </c>
      <c r="AG574" s="90" t="s">
        <v>84</v>
      </c>
      <c r="AH574" s="90" t="s">
        <v>89</v>
      </c>
      <c r="AK574" s="74">
        <f>X574-AX574</f>
        <v>2362.8571428571427</v>
      </c>
      <c r="AL574" s="86">
        <v>20</v>
      </c>
      <c r="AM574" s="75">
        <f>AK574*AL574</f>
        <v>47257.142857142855</v>
      </c>
      <c r="AN574" s="75"/>
      <c r="AO574" s="87">
        <v>20</v>
      </c>
      <c r="AP574" s="75">
        <f>AK587-SUM(AK574:AK582)</f>
        <v>-2144.1857142857139</v>
      </c>
      <c r="AQ574" s="75">
        <f>AL587-SUM(AK574:AK582)</f>
        <v>-1261.285714285714</v>
      </c>
      <c r="AR574" s="88">
        <f>AM587-SUM(AK574:AK582)</f>
        <v>-378.57142857142799</v>
      </c>
      <c r="AS574" s="89" t="s">
        <v>83</v>
      </c>
      <c r="AT574" s="90" t="s">
        <v>84</v>
      </c>
      <c r="AU574" s="90" t="s">
        <v>89</v>
      </c>
      <c r="AX574" s="74">
        <f>C552</f>
        <v>62.142857142857139</v>
      </c>
      <c r="AY574" s="86">
        <v>20</v>
      </c>
      <c r="AZ574" s="75">
        <f>AX574*AY574</f>
        <v>1242.8571428571427</v>
      </c>
      <c r="BA574" s="75"/>
      <c r="BB574" s="87">
        <v>20</v>
      </c>
      <c r="BC574" s="75">
        <f>AX587-SUM(AX574:AX582)</f>
        <v>-54.885714285714286</v>
      </c>
      <c r="BD574" s="75">
        <f>AY587-SUM(AX574:AX582)</f>
        <v>-32.285714285714285</v>
      </c>
      <c r="BE574" s="88">
        <f>AZ587-SUM(AX574:AX582)</f>
        <v>-9.5714285714285694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152.57142857142858</v>
      </c>
      <c r="Y575" s="1">
        <v>35</v>
      </c>
      <c r="Z575" s="77">
        <f t="shared" ref="Z575:Z582" si="724">Y575*X575</f>
        <v>5340</v>
      </c>
      <c r="AA575" s="77"/>
      <c r="AB575" s="2">
        <v>30</v>
      </c>
      <c r="AC575" s="77">
        <f>X587-SUM(X575:X582)</f>
        <v>225.92857142857136</v>
      </c>
      <c r="AD575" s="77">
        <f>Y587-SUM(X575:X582)</f>
        <v>1131.4285714285713</v>
      </c>
      <c r="AE575" s="91">
        <f>Z587-SUM(X575:X582)</f>
        <v>2036.8571428571429</v>
      </c>
      <c r="AF575" s="173">
        <v>26</v>
      </c>
      <c r="AG575" s="173">
        <f>IF(SUM(AG576:AG582)&gt;0,0,IF(AD574&lt;0,AB574+(X574-AD575)/X574*10,0))</f>
        <v>25.334315169366715</v>
      </c>
      <c r="AH575" s="197">
        <f>IF(SUM(AH576:AH582)&gt;0,0,IF(AE574&lt;0,AB574+(X574-AE575)/X574*10,0))</f>
        <v>21.600589101620031</v>
      </c>
      <c r="AK575" s="74">
        <f t="shared" ref="AK575:AK582" si="725">X575-AX575</f>
        <v>150.28571428571431</v>
      </c>
      <c r="AL575" s="1">
        <v>35</v>
      </c>
      <c r="AM575" s="77">
        <f t="shared" ref="AM575:AM576" si="726">AL575*AK575</f>
        <v>5260.0000000000009</v>
      </c>
      <c r="AN575" s="77"/>
      <c r="AO575" s="2">
        <v>30</v>
      </c>
      <c r="AP575" s="77">
        <f>AK587-SUM(AK575:AK582)</f>
        <v>218.67142857142846</v>
      </c>
      <c r="AQ575" s="77">
        <f>AL587-SUM(AK575:AK582)</f>
        <v>1101.5714285714282</v>
      </c>
      <c r="AR575" s="91">
        <f>AM587-SUM(AK575:AK582)</f>
        <v>1984.2857142857142</v>
      </c>
      <c r="AS575" s="173">
        <v>26</v>
      </c>
      <c r="AT575" s="173">
        <f>IF(SUM(AT576:AT582)&gt;0,0,IF(AQ574&lt;0,AO574+(AK574-AQ575)/AK574*10,0))</f>
        <v>25.337968561064088</v>
      </c>
      <c r="AU575" s="197">
        <f>IF(SUM(AU576:AU582)&gt;0,0,IF(AR574&lt;0,AO574+(AK574-AR575)/AK574*10,0))</f>
        <v>21.60217654171705</v>
      </c>
      <c r="AX575" s="76">
        <f>E552</f>
        <v>2.2857142857142851</v>
      </c>
      <c r="AY575" s="1">
        <v>35</v>
      </c>
      <c r="AZ575" s="77">
        <f t="shared" ref="AZ575:AZ576" si="727">AY575*AX575</f>
        <v>79.999999999999986</v>
      </c>
      <c r="BA575" s="77"/>
      <c r="BB575" s="2">
        <v>30</v>
      </c>
      <c r="BC575" s="77">
        <f>AX587-SUM(AX575:AX582)</f>
        <v>7.2571428571428571</v>
      </c>
      <c r="BD575" s="77">
        <f>AY587-SUM(AX575:AX582)</f>
        <v>29.857142857142858</v>
      </c>
      <c r="BE575" s="91">
        <f>AZ587-SUM(AX575:AX582)</f>
        <v>52.571428571428569</v>
      </c>
      <c r="BF575" s="173">
        <v>26</v>
      </c>
      <c r="BG575" s="173">
        <f>IF(SUM(BG576:BG582)&gt;0,0,IF(BD574&lt;0,BB574+(AX574-BD575)/AX574*10,0))</f>
        <v>25.195402298850574</v>
      </c>
      <c r="BH575" s="197">
        <f>IF(SUM(BH576:BH582)&gt;0,0,IF(BE574&lt;0,BB574+(AX574-BE575)/AX574*10,0))</f>
        <v>21.540229885057471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7.0000000000000009</v>
      </c>
      <c r="Y576" s="1">
        <v>45</v>
      </c>
      <c r="Z576" s="77">
        <f t="shared" si="724"/>
        <v>315.00000000000006</v>
      </c>
      <c r="AA576" s="77"/>
      <c r="AB576" s="2">
        <v>40</v>
      </c>
      <c r="AC576" s="77">
        <f>X587-SUM(X576:X582)</f>
        <v>378.49999999999994</v>
      </c>
      <c r="AD576" s="77">
        <f>Y587-SUM(X576:X582)</f>
        <v>1283.9999999999998</v>
      </c>
      <c r="AE576" s="91">
        <f>Z587-SUM(X576:X582)</f>
        <v>2189.4285714285716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74">
        <f t="shared" si="725"/>
        <v>6.8571428571428577</v>
      </c>
      <c r="AL576" s="1">
        <v>45</v>
      </c>
      <c r="AM576" s="77">
        <f t="shared" si="726"/>
        <v>308.57142857142861</v>
      </c>
      <c r="AN576" s="77"/>
      <c r="AO576" s="2">
        <v>40</v>
      </c>
      <c r="AP576" s="77">
        <f>AK587-SUM(AK576:AK582)</f>
        <v>368.95714285714274</v>
      </c>
      <c r="AQ576" s="77">
        <f>AL587-SUM(AK576:AK582)</f>
        <v>1251.8571428571427</v>
      </c>
      <c r="AR576" s="91">
        <f>AM587-SUM(AK576:AK582)</f>
        <v>2134.5714285714284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76">
        <f>G552</f>
        <v>0.14285714285714285</v>
      </c>
      <c r="AY576" s="1">
        <v>45</v>
      </c>
      <c r="AZ576" s="77">
        <f t="shared" si="727"/>
        <v>6.4285714285714279</v>
      </c>
      <c r="BA576" s="77"/>
      <c r="BB576" s="2">
        <v>40</v>
      </c>
      <c r="BC576" s="77">
        <f>AX587-SUM(AX576:AX582)</f>
        <v>9.5428571428571427</v>
      </c>
      <c r="BD576" s="77">
        <f>AY587-SUM(AX576:AX582)</f>
        <v>32.142857142857139</v>
      </c>
      <c r="BE576" s="91">
        <f>AZ587-SUM(AX576:AX582)</f>
        <v>54.857142857142854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1</v>
      </c>
      <c r="Y577" s="1">
        <v>55</v>
      </c>
      <c r="Z577" s="77">
        <f>Y577*X577</f>
        <v>55</v>
      </c>
      <c r="AA577" s="77"/>
      <c r="AB577" s="2">
        <v>50</v>
      </c>
      <c r="AC577" s="77">
        <f>X587-SUM(X577:X582)</f>
        <v>385.49999999999994</v>
      </c>
      <c r="AD577" s="77">
        <f>Y587-SUM(X577:X582)</f>
        <v>1290.9999999999998</v>
      </c>
      <c r="AE577" s="77">
        <f>Z587-SUM(X577:X582)</f>
        <v>2196.4285714285716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1</v>
      </c>
      <c r="AL577" s="1">
        <v>55</v>
      </c>
      <c r="AM577" s="77">
        <f>AL577*AK577</f>
        <v>55</v>
      </c>
      <c r="AN577" s="77"/>
      <c r="AO577" s="2">
        <v>50</v>
      </c>
      <c r="AP577" s="77">
        <f>AK587-SUM(AK577:AK582)</f>
        <v>375.81428571428563</v>
      </c>
      <c r="AQ577" s="77">
        <f>AL587-SUM(AK577:AK582)</f>
        <v>1258.7142857142853</v>
      </c>
      <c r="AR577" s="77">
        <f>AM587-SUM(AK577:AK582)</f>
        <v>2141.4285714285716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9.6857142857142851</v>
      </c>
      <c r="BD577" s="77">
        <f>AY587-SUM(AX577:AX582)</f>
        <v>32.285714285714285</v>
      </c>
      <c r="BE577" s="77">
        <f>AZ587-SUM(AX577:AX582)</f>
        <v>55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1</v>
      </c>
      <c r="Y578" s="1">
        <v>65</v>
      </c>
      <c r="Z578" s="77">
        <f t="shared" si="724"/>
        <v>65</v>
      </c>
      <c r="AA578" s="77"/>
      <c r="AB578" s="2">
        <v>60</v>
      </c>
      <c r="AC578" s="77">
        <f>X587-SUM(X578:X582)</f>
        <v>386.49999999999994</v>
      </c>
      <c r="AD578" s="77">
        <f>Y587-SUM(X578:X582)</f>
        <v>1291.9999999999998</v>
      </c>
      <c r="AE578" s="77">
        <f>Z587-SUM(X578:X582)</f>
        <v>2197.4285714285716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1</v>
      </c>
      <c r="AL578" s="1">
        <v>65</v>
      </c>
      <c r="AM578" s="77">
        <f t="shared" ref="AM578:AM582" si="728">AL578*AK578</f>
        <v>65</v>
      </c>
      <c r="AN578" s="77"/>
      <c r="AO578" s="2">
        <v>60</v>
      </c>
      <c r="AP578" s="77">
        <f>AK587-SUM(AK578:AK582)</f>
        <v>376.81428571428563</v>
      </c>
      <c r="AQ578" s="77">
        <f>AL587-SUM(AK578:AK582)</f>
        <v>1259.7142857142853</v>
      </c>
      <c r="AR578" s="77">
        <f>AM587-SUM(AK578:AK582)</f>
        <v>2142.4285714285716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9.6857142857142851</v>
      </c>
      <c r="BD578" s="77">
        <f>AY587-SUM(AX578:AX582)</f>
        <v>32.285714285714285</v>
      </c>
      <c r="BE578" s="77">
        <f>AZ587-SUM(AX578:AX582)</f>
        <v>55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387.49999999999994</v>
      </c>
      <c r="AD579" s="77">
        <f>Y587-SUM(X579:X582)</f>
        <v>1292.9999999999998</v>
      </c>
      <c r="AE579" s="77">
        <f>Z587-SUM(X579:X582)</f>
        <v>2198.4285714285716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377.81428571428563</v>
      </c>
      <c r="AQ579" s="77">
        <f>AL587-SUM(AK579:AK582)</f>
        <v>1260.7142857142853</v>
      </c>
      <c r="AR579" s="77">
        <f>AM587-SUM(AK579:AK582)</f>
        <v>2143.4285714285716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9.6857142857142851</v>
      </c>
      <c r="BD579" s="77">
        <f>AY587-SUM(AX579:AX582)</f>
        <v>32.285714285714285</v>
      </c>
      <c r="BE579" s="77">
        <f>AZ587-SUM(AX579:AX582)</f>
        <v>55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0.2857142857142857</v>
      </c>
      <c r="Y580" s="1">
        <v>85</v>
      </c>
      <c r="Z580" s="77">
        <f t="shared" si="724"/>
        <v>24.285714285714285</v>
      </c>
      <c r="AA580" s="77"/>
      <c r="AB580" s="2">
        <v>80</v>
      </c>
      <c r="AC580" s="77">
        <f>X587-X582-X581-X580</f>
        <v>387.49999999999994</v>
      </c>
      <c r="AD580" s="77">
        <f>Y587-SUM(X580:X582)</f>
        <v>1292.9999999999998</v>
      </c>
      <c r="AE580" s="77">
        <f>Z587-SUM(X580:X582)</f>
        <v>2198.4285714285716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0.2857142857142857</v>
      </c>
      <c r="AL580" s="1">
        <v>85</v>
      </c>
      <c r="AM580" s="77">
        <f t="shared" si="728"/>
        <v>24.285714285714285</v>
      </c>
      <c r="AN580" s="77"/>
      <c r="AO580" s="2">
        <v>80</v>
      </c>
      <c r="AP580" s="77">
        <f>AK587-AK582-AK581-AK580</f>
        <v>377.81428571428563</v>
      </c>
      <c r="AQ580" s="77">
        <f>AL587-SUM(AK580:AK582)</f>
        <v>1260.7142857142853</v>
      </c>
      <c r="AR580" s="77">
        <f>AM587-SUM(AK580:AK582)</f>
        <v>2143.4285714285716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9.6857142857142851</v>
      </c>
      <c r="BD580" s="77">
        <f>AY587-SUM(AX580:AX582)</f>
        <v>32.285714285714285</v>
      </c>
      <c r="BE580" s="77">
        <f>AZ587-SUM(AX580:AX582)</f>
        <v>55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387.78571428571422</v>
      </c>
      <c r="AD581" s="77">
        <f>Y587-X582-X581</f>
        <v>1293.2857142857142</v>
      </c>
      <c r="AE581" s="77">
        <f>Z587-X582-X581</f>
        <v>2198.7142857142858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378.09999999999991</v>
      </c>
      <c r="AQ581" s="77">
        <f>AL587-AK582-AK581</f>
        <v>1260.9999999999998</v>
      </c>
      <c r="AR581" s="77">
        <f>AM587-AK582-AK581</f>
        <v>2143.7142857142858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9.6857142857142851</v>
      </c>
      <c r="BD581" s="77">
        <f>AY587-AX582-AX581</f>
        <v>32.285714285714285</v>
      </c>
      <c r="BE581" s="77">
        <f>AZ587-AX582-AX581</f>
        <v>55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0.2857142857142857</v>
      </c>
      <c r="Y582" s="1">
        <v>105</v>
      </c>
      <c r="Z582" s="77">
        <f t="shared" si="724"/>
        <v>30</v>
      </c>
      <c r="AA582" s="77"/>
      <c r="AB582" s="2">
        <v>100</v>
      </c>
      <c r="AC582" s="77">
        <f>X587-X582</f>
        <v>387.78571428571422</v>
      </c>
      <c r="AD582" s="77">
        <f>Y587-X582</f>
        <v>1293.2857142857142</v>
      </c>
      <c r="AE582" s="77">
        <f>Z587-X582</f>
        <v>2198.7142857142858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0.2857142857142857</v>
      </c>
      <c r="AL582" s="1">
        <v>105</v>
      </c>
      <c r="AM582" s="77">
        <f t="shared" si="728"/>
        <v>30</v>
      </c>
      <c r="AN582" s="77"/>
      <c r="AO582" s="2">
        <v>100</v>
      </c>
      <c r="AP582" s="77">
        <f>AK587-AK582</f>
        <v>378.09999999999991</v>
      </c>
      <c r="AQ582" s="77">
        <f>AL587-AK582</f>
        <v>1260.9999999999998</v>
      </c>
      <c r="AR582" s="77">
        <f>AM587-AK582</f>
        <v>2143.7142857142858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9.6857142857142851</v>
      </c>
      <c r="BD582" s="77">
        <f>AY587-AX582</f>
        <v>32.285714285714285</v>
      </c>
      <c r="BE582" s="77">
        <f>AZ587-AX582</f>
        <v>55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9.9392600773053584E-4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1.1043622308117065E-4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2587.1428571428569</v>
      </c>
      <c r="Z584" s="77">
        <f>SUM(Z574:Z582)</f>
        <v>54329.285714285717</v>
      </c>
      <c r="AA584" s="77"/>
      <c r="AE584" s="93"/>
      <c r="AF584" s="94"/>
      <c r="AG584" s="94"/>
      <c r="AH584" s="94"/>
      <c r="AK584" s="76">
        <f>SUM(AK574:AK582)</f>
        <v>2522.571428571428</v>
      </c>
      <c r="AM584" s="77">
        <f>SUM(AM574:AM582)</f>
        <v>53000</v>
      </c>
      <c r="AN584" s="77"/>
      <c r="AR584" s="93"/>
      <c r="AS584" s="94"/>
      <c r="AT584" s="94"/>
      <c r="AU584" s="94"/>
      <c r="AX584" s="76">
        <f>SUM(AX574:AX582)</f>
        <v>64.571428571428569</v>
      </c>
      <c r="AZ584" s="77">
        <f>SUM(AZ574:AZ582)</f>
        <v>1329.285714285714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388.0714285714285</v>
      </c>
      <c r="Y587" s="100">
        <f>X584*Y585</f>
        <v>1293.5714285714284</v>
      </c>
      <c r="Z587" s="100">
        <f>ROUND((X584*Z585),0)</f>
        <v>2199</v>
      </c>
      <c r="AA587" s="101" t="s">
        <v>86</v>
      </c>
      <c r="AB587" s="109">
        <f>Z584/X584</f>
        <v>20.999723909442299</v>
      </c>
      <c r="AC587" s="102"/>
      <c r="AD587" s="102"/>
      <c r="AE587" s="103"/>
      <c r="AF587" s="104"/>
      <c r="AG587" s="104"/>
      <c r="AH587" s="104"/>
      <c r="AK587" s="99">
        <f>AK584*AK585</f>
        <v>378.38571428571419</v>
      </c>
      <c r="AL587" s="100">
        <f>AK584*AL585</f>
        <v>1261.285714285714</v>
      </c>
      <c r="AM587" s="100">
        <f>ROUND((AK584*AM585),0)</f>
        <v>2144</v>
      </c>
      <c r="AN587" s="101" t="s">
        <v>86</v>
      </c>
      <c r="AO587" s="109">
        <f>AM584/AK584</f>
        <v>21.01030694302866</v>
      </c>
      <c r="AP587" s="102"/>
      <c r="AQ587" s="102"/>
      <c r="AR587" s="103"/>
      <c r="AS587" s="104"/>
      <c r="AT587" s="104"/>
      <c r="AU587" s="104"/>
      <c r="AX587" s="99">
        <f>AX584*AX585</f>
        <v>9.6857142857142851</v>
      </c>
      <c r="AY587" s="100">
        <f>AX584*AY585</f>
        <v>32.285714285714285</v>
      </c>
      <c r="AZ587" s="100">
        <f>ROUND((AX584*AZ585),0)</f>
        <v>55</v>
      </c>
      <c r="BA587" s="101" t="s">
        <v>86</v>
      </c>
      <c r="BB587" s="109">
        <f>AZ584/AX584</f>
        <v>20.586283185840703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8" t="s">
        <v>114</v>
      </c>
      <c r="B594" s="149"/>
      <c r="C594" s="149"/>
      <c r="D594" s="149"/>
      <c r="E594" s="151">
        <f t="shared" ref="E594:E598" si="730">G594+F594</f>
        <v>18110</v>
      </c>
      <c r="F594" s="151">
        <f>SUM(CA3:CL170)</f>
        <v>17658</v>
      </c>
      <c r="G594" s="151">
        <f>SUM(BN3:BY170)</f>
        <v>452</v>
      </c>
      <c r="H594" s="152">
        <f>G594/E594</f>
        <v>2.4958586416344561E-2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8" t="s">
        <v>115</v>
      </c>
      <c r="B595" s="149"/>
      <c r="C595" s="149"/>
      <c r="D595" s="149"/>
      <c r="E595" s="151">
        <f>G595+F595</f>
        <v>2587.1428571428569</v>
      </c>
      <c r="F595" s="151">
        <f>F594/7</f>
        <v>2522.5714285714284</v>
      </c>
      <c r="G595" s="151">
        <f>G594/7</f>
        <v>64.571428571428569</v>
      </c>
      <c r="H595" s="152">
        <f t="shared" ref="H595:H601" si="731">G595/E595</f>
        <v>2.4958586416344564E-2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8" t="s">
        <v>105</v>
      </c>
      <c r="B596" s="149"/>
      <c r="C596" s="149"/>
      <c r="D596" s="149"/>
      <c r="E596" s="151">
        <f>G596+F596</f>
        <v>107.79761904761905</v>
      </c>
      <c r="F596" s="151">
        <f>F594/168</f>
        <v>105.10714285714286</v>
      </c>
      <c r="G596" s="151">
        <f>G594/168</f>
        <v>2.6904761904761907</v>
      </c>
      <c r="H596" s="152">
        <f t="shared" si="731"/>
        <v>2.4958586416344561E-2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8" t="s">
        <v>116</v>
      </c>
      <c r="B597" s="149"/>
      <c r="C597" s="149"/>
      <c r="D597" s="149"/>
      <c r="E597" s="151">
        <f t="shared" si="730"/>
        <v>2264.2857142857138</v>
      </c>
      <c r="F597" s="151">
        <f>(T554-U554)</f>
        <v>2206.4285714285711</v>
      </c>
      <c r="G597" s="151">
        <f>U554</f>
        <v>57.857142857142861</v>
      </c>
      <c r="H597" s="152">
        <f t="shared" si="731"/>
        <v>2.5552050473186129E-2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8" t="s">
        <v>117</v>
      </c>
      <c r="B598" s="149"/>
      <c r="C598" s="149"/>
      <c r="D598" s="149"/>
      <c r="E598" s="151">
        <f t="shared" si="730"/>
        <v>322.85714285714266</v>
      </c>
      <c r="F598" s="151">
        <f>(T555-U555)</f>
        <v>316.14285714285694</v>
      </c>
      <c r="G598" s="151">
        <f>U555</f>
        <v>6.7142857142857082</v>
      </c>
      <c r="H598" s="152">
        <f t="shared" si="731"/>
        <v>2.0796460176991143E-2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8" t="s">
        <v>122</v>
      </c>
      <c r="B599" s="149"/>
      <c r="C599" s="149"/>
      <c r="D599" s="149"/>
      <c r="E599" s="151">
        <f>G599+F599</f>
        <v>2806</v>
      </c>
      <c r="F599" s="153">
        <f>I491</f>
        <v>2734.4</v>
      </c>
      <c r="G599" s="153">
        <f>M491</f>
        <v>71.600000000000009</v>
      </c>
      <c r="H599" s="152">
        <f>G599/E599</f>
        <v>2.551674982181041E-2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8" t="s">
        <v>118</v>
      </c>
      <c r="B600" s="149"/>
      <c r="C600" s="149"/>
      <c r="D600" s="149"/>
      <c r="E600" s="151">
        <f>G600+F600</f>
        <v>2218</v>
      </c>
      <c r="F600" s="150">
        <f>I361</f>
        <v>2170</v>
      </c>
      <c r="G600" s="150">
        <f>M361</f>
        <v>48</v>
      </c>
      <c r="H600" s="152">
        <f t="shared" si="731"/>
        <v>2.1641118124436431E-2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8" t="s">
        <v>119</v>
      </c>
      <c r="B601" s="149"/>
      <c r="C601" s="149"/>
      <c r="D601" s="149"/>
      <c r="E601" s="151">
        <f t="shared" ref="E601" si="732">G601+F601</f>
        <v>1862</v>
      </c>
      <c r="F601" s="150">
        <f>I426</f>
        <v>1816</v>
      </c>
      <c r="G601" s="150">
        <f>M426</f>
        <v>46</v>
      </c>
      <c r="H601" s="152">
        <f t="shared" si="731"/>
        <v>2.4704618689581095E-2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8" t="s">
        <v>123</v>
      </c>
      <c r="B602" s="149"/>
      <c r="C602" s="149"/>
      <c r="D602" s="149"/>
      <c r="E602" s="154">
        <f>AB587</f>
        <v>20.999723909442299</v>
      </c>
      <c r="F602" s="154">
        <f>AO587</f>
        <v>21.01030694302866</v>
      </c>
      <c r="G602" s="154">
        <f>BB587</f>
        <v>20.586283185840703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8" t="s">
        <v>120</v>
      </c>
      <c r="B603" s="149"/>
      <c r="C603" s="149"/>
      <c r="D603" s="149"/>
      <c r="E603" s="155">
        <f>Y555</f>
        <v>16.164037854889596</v>
      </c>
      <c r="F603" s="155">
        <f>Y558</f>
        <v>16.178374878601492</v>
      </c>
      <c r="G603" s="155">
        <f>Z555</f>
        <v>15.617283950617285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8" t="s">
        <v>121</v>
      </c>
      <c r="B604" s="149"/>
      <c r="C604" s="149"/>
      <c r="D604" s="149"/>
      <c r="E604" s="155">
        <f>Y554</f>
        <v>17.376106194690266</v>
      </c>
      <c r="F604" s="155">
        <f>Y557</f>
        <v>17.381382738364209</v>
      </c>
      <c r="G604" s="155">
        <f>Z554</f>
        <v>17.127659574468083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8" t="s">
        <v>111</v>
      </c>
      <c r="B605" s="149"/>
      <c r="C605" s="149"/>
      <c r="D605" s="149"/>
      <c r="E605" s="194">
        <f>SUM(F605+G605)</f>
        <v>1133</v>
      </c>
      <c r="F605" s="195">
        <f>SUM(CB3:CI170)</f>
        <v>1116</v>
      </c>
      <c r="G605" s="194">
        <f>SUM(BO3:BV170)</f>
        <v>17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0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21.540229885057471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317" t="s">
        <v>135</v>
      </c>
      <c r="B611" s="319">
        <f>H611/K611</f>
        <v>0.93668592139540152</v>
      </c>
      <c r="C611" s="319">
        <f>I611/L611</f>
        <v>0.96238938053097345</v>
      </c>
      <c r="D611" s="318">
        <f>N611/K611</f>
        <v>6.3314078604598478E-2</v>
      </c>
      <c r="E611" s="318">
        <f>O611/L611</f>
        <v>3.7610619469026552E-2</v>
      </c>
      <c r="F611" s="148"/>
      <c r="G611" s="148"/>
      <c r="H611" s="148">
        <f>SUM(CA3:CA170)</f>
        <v>16540</v>
      </c>
      <c r="I611" s="148">
        <f>SUM(BN3:BN170)</f>
        <v>435</v>
      </c>
      <c r="J611" s="148"/>
      <c r="K611" s="148">
        <f>SUM(CA3:CL170)</f>
        <v>17658</v>
      </c>
      <c r="L611">
        <f>SUM(BN3:BY170)</f>
        <v>452</v>
      </c>
      <c r="M611"/>
      <c r="N611">
        <f>K611-H611</f>
        <v>1118</v>
      </c>
      <c r="O611">
        <f>L611-I611</f>
        <v>17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317" t="s">
        <v>136</v>
      </c>
      <c r="B612" s="319">
        <f t="shared" ref="B612:B619" si="733">H612/K612</f>
        <v>0.99626231736323478</v>
      </c>
      <c r="C612" s="319">
        <f t="shared" ref="C612:C619" si="734">I612/L612</f>
        <v>0.99778761061946908</v>
      </c>
      <c r="D612" s="318">
        <f t="shared" ref="D612:D619" si="735">N612/K612</f>
        <v>3.7376826367652057E-3</v>
      </c>
      <c r="E612" s="318">
        <f t="shared" ref="E612:E619" si="736">O612/L612</f>
        <v>2.2123893805309734E-3</v>
      </c>
      <c r="F612"/>
      <c r="G612"/>
      <c r="H612" s="148">
        <f>SUM(CB3:CB170)+H611</f>
        <v>17592</v>
      </c>
      <c r="I612" s="148">
        <f>SUM(BO3:BO170)+I611</f>
        <v>451</v>
      </c>
      <c r="J612"/>
      <c r="K612">
        <f>K611</f>
        <v>17658</v>
      </c>
      <c r="L612">
        <f>L611</f>
        <v>452</v>
      </c>
      <c r="M612"/>
      <c r="N612">
        <f>K612-H612</f>
        <v>66</v>
      </c>
      <c r="O612">
        <f>L612-I612</f>
        <v>1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317" t="s">
        <v>137</v>
      </c>
      <c r="B613" s="319">
        <f t="shared" si="733"/>
        <v>0.9989806320081549</v>
      </c>
      <c r="C613" s="319">
        <f t="shared" si="734"/>
        <v>1</v>
      </c>
      <c r="D613" s="318">
        <f t="shared" si="735"/>
        <v>1.0193679918450561E-3</v>
      </c>
      <c r="E613" s="318">
        <f t="shared" si="736"/>
        <v>0</v>
      </c>
      <c r="F613"/>
      <c r="G613"/>
      <c r="H613" s="148">
        <f>SUM(CC3:CC170)+H612</f>
        <v>17640</v>
      </c>
      <c r="I613" s="148">
        <f>SUM(BP3:BP170)+I612</f>
        <v>452</v>
      </c>
      <c r="J613"/>
      <c r="K613">
        <f>K611</f>
        <v>17658</v>
      </c>
      <c r="L613">
        <f>L611</f>
        <v>452</v>
      </c>
      <c r="M613"/>
      <c r="N613">
        <f t="shared" ref="N613:N619" si="737">K613-H613</f>
        <v>18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317" t="s">
        <v>138</v>
      </c>
      <c r="B614" s="319">
        <f t="shared" si="733"/>
        <v>0.99937705289387246</v>
      </c>
      <c r="C614" s="319">
        <f t="shared" si="734"/>
        <v>1</v>
      </c>
      <c r="D614" s="318">
        <f t="shared" si="735"/>
        <v>6.2294710612753428E-4</v>
      </c>
      <c r="E614" s="318">
        <f t="shared" si="736"/>
        <v>0</v>
      </c>
      <c r="F614"/>
      <c r="G614"/>
      <c r="H614">
        <f>SUM(CD3:CD170)+H613</f>
        <v>17647</v>
      </c>
      <c r="I614">
        <f>SUM(BQ3:BQ170)+I613</f>
        <v>452</v>
      </c>
      <c r="J614"/>
      <c r="K614">
        <f>K611</f>
        <v>17658</v>
      </c>
      <c r="L614">
        <f>L611</f>
        <v>452</v>
      </c>
      <c r="M614"/>
      <c r="N614">
        <f t="shared" si="737"/>
        <v>11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317" t="s">
        <v>139</v>
      </c>
      <c r="B615" s="319">
        <f t="shared" si="733"/>
        <v>0.99977347377959003</v>
      </c>
      <c r="C615" s="319">
        <f t="shared" si="734"/>
        <v>1</v>
      </c>
      <c r="D615" s="318">
        <f t="shared" si="735"/>
        <v>2.2652622041001246E-4</v>
      </c>
      <c r="E615" s="318">
        <f t="shared" si="736"/>
        <v>0</v>
      </c>
      <c r="F615"/>
      <c r="G615"/>
      <c r="H615">
        <f>SUM(CE3:CE170)+H614</f>
        <v>17654</v>
      </c>
      <c r="I615">
        <f>SUM(BR3:BR170)+I614</f>
        <v>452</v>
      </c>
      <c r="J615"/>
      <c r="K615">
        <f>K611</f>
        <v>17658</v>
      </c>
      <c r="L615">
        <f>L611</f>
        <v>452</v>
      </c>
      <c r="M615"/>
      <c r="N615">
        <f t="shared" si="737"/>
        <v>4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317" t="s">
        <v>140</v>
      </c>
      <c r="B616" s="319">
        <f t="shared" si="733"/>
        <v>0.99977347377959003</v>
      </c>
      <c r="C616" s="319">
        <f t="shared" si="734"/>
        <v>1</v>
      </c>
      <c r="D616" s="318">
        <f t="shared" si="735"/>
        <v>2.2652622041001246E-4</v>
      </c>
      <c r="E616" s="318">
        <f t="shared" si="736"/>
        <v>0</v>
      </c>
      <c r="F616"/>
      <c r="G616"/>
      <c r="H616">
        <f>SUM(CF3:CF170)+H615</f>
        <v>17654</v>
      </c>
      <c r="I616">
        <f>SUM(BS3:BS170)+I615</f>
        <v>452</v>
      </c>
      <c r="J616"/>
      <c r="K616">
        <f>K611</f>
        <v>17658</v>
      </c>
      <c r="L616">
        <f>L611</f>
        <v>452</v>
      </c>
      <c r="M616"/>
      <c r="N616">
        <f t="shared" si="737"/>
        <v>4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317" t="s">
        <v>141</v>
      </c>
      <c r="B617" s="319">
        <f t="shared" si="733"/>
        <v>0.99988673688979501</v>
      </c>
      <c r="C617" s="319">
        <f t="shared" si="734"/>
        <v>1</v>
      </c>
      <c r="D617" s="318">
        <f t="shared" si="735"/>
        <v>1.1326311020500623E-4</v>
      </c>
      <c r="E617" s="318">
        <f t="shared" si="736"/>
        <v>0</v>
      </c>
      <c r="F617"/>
      <c r="G617"/>
      <c r="H617">
        <f>SUM(CG3:CG170)+H616</f>
        <v>17656</v>
      </c>
      <c r="I617">
        <f>SUM(BT3:BT170)+I616</f>
        <v>452</v>
      </c>
      <c r="J617"/>
      <c r="K617">
        <f>K611</f>
        <v>17658</v>
      </c>
      <c r="L617">
        <f>L611</f>
        <v>452</v>
      </c>
      <c r="M617"/>
      <c r="N617">
        <f t="shared" si="737"/>
        <v>2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317" t="s">
        <v>142</v>
      </c>
      <c r="B618" s="319">
        <f t="shared" si="733"/>
        <v>0.99988673688979501</v>
      </c>
      <c r="C618" s="319">
        <f t="shared" si="734"/>
        <v>1</v>
      </c>
      <c r="D618" s="318">
        <f t="shared" si="735"/>
        <v>1.1326311020500623E-4</v>
      </c>
      <c r="E618" s="318">
        <f t="shared" si="736"/>
        <v>0</v>
      </c>
      <c r="F618"/>
      <c r="G618"/>
      <c r="H618">
        <f>SUM(CH3:CH170)+H617</f>
        <v>17656</v>
      </c>
      <c r="I618">
        <f>SUM(BU3:BU170)+I617</f>
        <v>452</v>
      </c>
      <c r="J618"/>
      <c r="K618">
        <f>K611</f>
        <v>17658</v>
      </c>
      <c r="L618">
        <f>L611</f>
        <v>452</v>
      </c>
      <c r="M618"/>
      <c r="N618">
        <f t="shared" si="737"/>
        <v>2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17658</v>
      </c>
      <c r="I619" s="2">
        <f>SUM(BV3:BY170)+I618</f>
        <v>452</v>
      </c>
      <c r="J619"/>
      <c r="K619">
        <f>K611</f>
        <v>17658</v>
      </c>
      <c r="L619">
        <f>L611</f>
        <v>452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tabSelected="1" view="pageBreakPreview" topLeftCell="A49" zoomScaleNormal="100" zoomScaleSheetLayoutView="100" workbookViewId="0">
      <selection activeCell="BN3" sqref="BN3:BW170"/>
    </sheetView>
  </sheetViews>
  <sheetFormatPr baseColWidth="10" defaultColWidth="11.453125" defaultRowHeight="10.5" x14ac:dyDescent="0.25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3" style="1" customWidth="1"/>
    <col min="23" max="23" width="11.453125" style="113"/>
    <col min="24" max="24" width="4.81640625" style="113" customWidth="1"/>
    <col min="25" max="26" width="6.1796875" style="113" customWidth="1"/>
    <col min="27" max="41" width="4.81640625" style="113" customWidth="1"/>
    <col min="42" max="42" width="5.453125" style="113" customWidth="1"/>
    <col min="43" max="50" width="4.81640625" style="113" customWidth="1"/>
    <col min="51" max="52" width="11.453125" style="113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113"/>
  </cols>
  <sheetData>
    <row r="1" spans="1:124" ht="17" thickBot="1" x14ac:dyDescent="0.4">
      <c r="A1" s="361" t="str">
        <f>'Comptage Vitesse Sens 1 60 Min'!A1:U1</f>
        <v>Comptages vitesse TV/PL à Vincennes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11 Rue Diderot</v>
      </c>
      <c r="N1" s="363"/>
      <c r="O1" s="363"/>
      <c r="P1" s="363"/>
      <c r="Q1" s="363"/>
      <c r="R1" s="363"/>
      <c r="S1" s="363"/>
      <c r="T1" s="363"/>
      <c r="U1" s="364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1 60 Min'!BA5</f>
        <v>lundi 20 septembre 2021</v>
      </c>
      <c r="BO1" s="229" t="str">
        <f>'Comptage Vitesse Sens 1 60 Min'!BB5</f>
        <v>mardi 21 septembres 2021</v>
      </c>
      <c r="BP1" s="229" t="str">
        <f>'Comptage Vitesse Sens 1 60 Min'!BC5</f>
        <v>mercredi 22 septembre 2021</v>
      </c>
      <c r="BQ1" s="229" t="str">
        <f>'Comptage Vitesse Sens 1 60 Min'!BD5</f>
        <v>jeudi 23 septembre 2021</v>
      </c>
      <c r="BR1" s="229" t="str">
        <f>'Comptage Vitesse Sens 1 60 Min'!BE5</f>
        <v>vendredi 24 septembre 2021</v>
      </c>
      <c r="BS1" s="229" t="str">
        <f>'Comptage Vitesse Sens 1 60 Min'!BF5</f>
        <v>samedi 25 septembre 2021</v>
      </c>
      <c r="BT1" s="229" t="str">
        <f>'Comptage Vitesse Sens 1 60 Min'!BG5</f>
        <v>dimanche 26 septembre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1 60 Min'!BA6</f>
        <v>lundi 20 septembre 2021</v>
      </c>
      <c r="BO2" s="229" t="str">
        <f>'Comptage Vitesse Sens 1 60 Min'!BB6</f>
        <v>mardi 21 septembres 2021</v>
      </c>
      <c r="BP2" s="229" t="str">
        <f>'Comptage Vitesse Sens 1 60 Min'!BC6</f>
        <v>mercredi 22 septembre 2021</v>
      </c>
      <c r="BQ2" s="229" t="str">
        <f>'Comptage Vitesse Sens 1 60 Min'!BD6</f>
        <v>jeudi 23 septembre 2021</v>
      </c>
      <c r="BR2" s="229" t="str">
        <f>'Comptage Vitesse Sens 1 60 Min'!BE6</f>
        <v>vendredi 24 septembre 2021</v>
      </c>
      <c r="BS2" s="229" t="str">
        <f>'Comptage Vitesse Sens 1 60 Min'!BF6</f>
        <v>samedi 25 septembre 2021</v>
      </c>
      <c r="BT2" s="229" t="str">
        <f>'Comptage Vitesse Sens 1 60 Min'!BG6</f>
        <v>dimanche 26 septembre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E3" s="114" t="str">
        <f>BA5</f>
        <v>lundi 20 septembre 2021</v>
      </c>
      <c r="I3" s="112" t="s">
        <v>91</v>
      </c>
      <c r="J3" s="115" t="str">
        <f>Synthèse!B12</f>
        <v>Rue Leroyer</v>
      </c>
      <c r="K3" s="112"/>
      <c r="L3" s="116"/>
      <c r="N3" s="112"/>
      <c r="O3" s="112" t="s">
        <v>94</v>
      </c>
      <c r="P3" s="115" t="str">
        <f>Synthèse!B13</f>
        <v>Rue Crébillon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0</v>
      </c>
      <c r="BO3" s="232">
        <v>0</v>
      </c>
      <c r="BP3" s="232">
        <v>0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12</v>
      </c>
      <c r="CB3" s="233">
        <v>8</v>
      </c>
      <c r="CC3" s="233">
        <v>0</v>
      </c>
      <c r="CD3" s="233">
        <v>0</v>
      </c>
      <c r="CE3" s="233">
        <v>0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3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7</v>
      </c>
      <c r="CB4" s="233">
        <v>0</v>
      </c>
      <c r="CC4" s="233">
        <v>1</v>
      </c>
      <c r="CD4" s="233">
        <v>0</v>
      </c>
      <c r="CE4" s="233">
        <v>0</v>
      </c>
      <c r="CF4" s="233">
        <v>0</v>
      </c>
      <c r="CG4" s="233">
        <v>0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1 60 Min'!BA5</f>
        <v>lundi 20 septembre 2021</v>
      </c>
      <c r="BB5" s="229" t="str">
        <f>'Comptage Vitesse Sens 1 60 Min'!BB5</f>
        <v>mardi 21 septembres 2021</v>
      </c>
      <c r="BC5" s="229" t="str">
        <f>'Comptage Vitesse Sens 1 60 Min'!BC5</f>
        <v>mercredi 22 septembre 2021</v>
      </c>
      <c r="BD5" s="229" t="str">
        <f>'Comptage Vitesse Sens 1 60 Min'!BD5</f>
        <v>jeudi 23 septembre 2021</v>
      </c>
      <c r="BE5" s="229" t="str">
        <f>'Comptage Vitesse Sens 1 60 Min'!BE5</f>
        <v>vendredi 24 septembre 2021</v>
      </c>
      <c r="BF5" s="229" t="str">
        <f>'Comptage Vitesse Sens 1 60 Min'!BF5</f>
        <v>samedi 25 septembre 2021</v>
      </c>
      <c r="BG5" s="229" t="str">
        <f>'Comptage Vitesse Sens 1 60 Min'!BG5</f>
        <v>dimanche 26 septembre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0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5</v>
      </c>
      <c r="CB5" s="233">
        <v>0</v>
      </c>
      <c r="CC5" s="233">
        <v>0</v>
      </c>
      <c r="CD5" s="233">
        <v>0</v>
      </c>
      <c r="CE5" s="233">
        <v>0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1 60 Min'!BA6</f>
        <v>lundi 20 septembre 2021</v>
      </c>
      <c r="BB6" s="229" t="str">
        <f>'Comptage Vitesse Sens 1 60 Min'!BB6</f>
        <v>mardi 21 septembres 2021</v>
      </c>
      <c r="BC6" s="229" t="str">
        <f>'Comptage Vitesse Sens 1 60 Min'!BC6</f>
        <v>mercredi 22 septembre 2021</v>
      </c>
      <c r="BD6" s="229" t="str">
        <f>'Comptage Vitesse Sens 1 60 Min'!BD6</f>
        <v>jeudi 23 septembre 2021</v>
      </c>
      <c r="BE6" s="229" t="str">
        <f>'Comptage Vitesse Sens 1 60 Min'!BE6</f>
        <v>vendredi 24 septembre 2021</v>
      </c>
      <c r="BF6" s="229" t="str">
        <f>'Comptage Vitesse Sens 1 60 Min'!BF6</f>
        <v>samedi 25 septembre 2021</v>
      </c>
      <c r="BG6" s="229" t="str">
        <f>'Comptage Vitesse Sens 1 60 Min'!BG6</f>
        <v>dimanche 26 septembre 2021</v>
      </c>
      <c r="BH6" s="229"/>
      <c r="BI6" s="229"/>
      <c r="BJ6" s="229"/>
      <c r="BK6" s="229"/>
      <c r="BL6" s="118"/>
      <c r="BM6" s="118"/>
      <c r="BN6" s="232">
        <v>0</v>
      </c>
      <c r="BO6" s="232">
        <v>0</v>
      </c>
      <c r="BP6" s="232">
        <v>0</v>
      </c>
      <c r="BQ6" s="232">
        <v>0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4</v>
      </c>
      <c r="CB6" s="233">
        <v>2</v>
      </c>
      <c r="CC6" s="233">
        <v>0</v>
      </c>
      <c r="CD6" s="233">
        <v>0</v>
      </c>
      <c r="CE6" s="233">
        <v>0</v>
      </c>
      <c r="CF6" s="233">
        <v>0</v>
      </c>
      <c r="CG6" s="233">
        <v>0</v>
      </c>
      <c r="CH6" s="233">
        <v>0</v>
      </c>
      <c r="CI6" s="233">
        <v>0</v>
      </c>
      <c r="CJ6" s="233">
        <v>0</v>
      </c>
      <c r="CK6" s="233">
        <v>0</v>
      </c>
      <c r="CL6" s="233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12</v>
      </c>
      <c r="BB7" s="204">
        <f t="shared" ref="BB7:BL22" si="0">BO3+CB3</f>
        <v>8</v>
      </c>
      <c r="BC7" s="204">
        <f t="shared" si="0"/>
        <v>0</v>
      </c>
      <c r="BD7" s="204">
        <f t="shared" si="0"/>
        <v>0</v>
      </c>
      <c r="BE7" s="204">
        <f t="shared" si="0"/>
        <v>0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0</v>
      </c>
      <c r="BP7" s="232">
        <v>0</v>
      </c>
      <c r="BQ7" s="232">
        <v>0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4</v>
      </c>
      <c r="CB7" s="233">
        <v>1</v>
      </c>
      <c r="CC7" s="233">
        <v>0</v>
      </c>
      <c r="CD7" s="233">
        <v>0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5" thickTop="1" x14ac:dyDescent="0.3">
      <c r="A8" s="27" t="s">
        <v>29</v>
      </c>
      <c r="B8" s="212">
        <f t="shared" ref="B8:B30" si="1">X10</f>
        <v>12</v>
      </c>
      <c r="C8" s="218">
        <f t="shared" ref="C8:C30" si="2">AL10</f>
        <v>0</v>
      </c>
      <c r="D8" s="212">
        <f t="shared" ref="D8:D30" si="3">Y10</f>
        <v>8</v>
      </c>
      <c r="E8" s="218">
        <f t="shared" ref="E8:E30" si="4">AM10</f>
        <v>0</v>
      </c>
      <c r="F8" s="212">
        <f t="shared" ref="F8:F30" si="5">Z10</f>
        <v>0</v>
      </c>
      <c r="G8" s="218">
        <f t="shared" ref="G8:G30" si="6">AN10</f>
        <v>0</v>
      </c>
      <c r="H8" s="212">
        <f t="shared" ref="H8:H30" si="7">AA10</f>
        <v>0</v>
      </c>
      <c r="I8" s="218">
        <f t="shared" ref="I8:I30" si="8">AO10</f>
        <v>0</v>
      </c>
      <c r="J8" s="212">
        <f t="shared" ref="J8:J30" si="9">AB10</f>
        <v>0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20</v>
      </c>
      <c r="U8" s="218">
        <f t="shared" ref="U8:U29" si="20">SUM(C8,E8,G8,I8,K8,M8,O8,Q8,S8)</f>
        <v>0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7</v>
      </c>
      <c r="BB8" s="204">
        <f t="shared" si="0"/>
        <v>0</v>
      </c>
      <c r="BC8" s="204">
        <f t="shared" si="0"/>
        <v>1</v>
      </c>
      <c r="BD8" s="204">
        <f t="shared" si="0"/>
        <v>0</v>
      </c>
      <c r="BE8" s="204">
        <f t="shared" si="0"/>
        <v>0</v>
      </c>
      <c r="BF8" s="204">
        <f t="shared" si="0"/>
        <v>0</v>
      </c>
      <c r="BG8" s="204">
        <f t="shared" si="0"/>
        <v>0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0</v>
      </c>
      <c r="BP8" s="232">
        <v>0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18</v>
      </c>
      <c r="CB8" s="233">
        <v>3</v>
      </c>
      <c r="CC8" s="233">
        <v>2</v>
      </c>
      <c r="CD8" s="233">
        <v>0</v>
      </c>
      <c r="CE8" s="233">
        <v>0</v>
      </c>
      <c r="CF8" s="233">
        <v>0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3" x14ac:dyDescent="0.3">
      <c r="A9" s="27" t="s">
        <v>30</v>
      </c>
      <c r="B9" s="212">
        <f t="shared" si="1"/>
        <v>7</v>
      </c>
      <c r="C9" s="218">
        <f t="shared" si="2"/>
        <v>0</v>
      </c>
      <c r="D9" s="212">
        <f t="shared" si="3"/>
        <v>0</v>
      </c>
      <c r="E9" s="218">
        <f t="shared" si="4"/>
        <v>0</v>
      </c>
      <c r="F9" s="212">
        <f t="shared" si="5"/>
        <v>1</v>
      </c>
      <c r="G9" s="218">
        <f t="shared" si="6"/>
        <v>0</v>
      </c>
      <c r="H9" s="212">
        <f t="shared" si="7"/>
        <v>0</v>
      </c>
      <c r="I9" s="218">
        <f t="shared" si="8"/>
        <v>0</v>
      </c>
      <c r="J9" s="212">
        <f t="shared" si="9"/>
        <v>0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0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8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5</v>
      </c>
      <c r="BB9" s="204">
        <f t="shared" si="0"/>
        <v>0</v>
      </c>
      <c r="BC9" s="204">
        <f t="shared" si="0"/>
        <v>0</v>
      </c>
      <c r="BD9" s="204">
        <f t="shared" si="0"/>
        <v>0</v>
      </c>
      <c r="BE9" s="204">
        <f t="shared" si="0"/>
        <v>0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2</v>
      </c>
      <c r="BO9" s="232">
        <v>0</v>
      </c>
      <c r="BP9" s="232">
        <v>0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57</v>
      </c>
      <c r="CB9" s="233">
        <v>18</v>
      </c>
      <c r="CC9" s="233">
        <v>1</v>
      </c>
      <c r="CD9" s="233">
        <v>0</v>
      </c>
      <c r="CE9" s="233">
        <v>0</v>
      </c>
      <c r="CF9" s="233">
        <v>0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3" x14ac:dyDescent="0.3">
      <c r="A10" s="27" t="s">
        <v>31</v>
      </c>
      <c r="B10" s="212">
        <f t="shared" si="1"/>
        <v>5</v>
      </c>
      <c r="C10" s="218">
        <f t="shared" si="2"/>
        <v>0</v>
      </c>
      <c r="D10" s="212">
        <f t="shared" si="3"/>
        <v>0</v>
      </c>
      <c r="E10" s="218">
        <f t="shared" si="4"/>
        <v>0</v>
      </c>
      <c r="F10" s="212">
        <f t="shared" si="5"/>
        <v>0</v>
      </c>
      <c r="G10" s="218">
        <f t="shared" si="6"/>
        <v>0</v>
      </c>
      <c r="H10" s="212">
        <f t="shared" si="7"/>
        <v>0</v>
      </c>
      <c r="I10" s="218">
        <f t="shared" si="8"/>
        <v>0</v>
      </c>
      <c r="J10" s="212">
        <f t="shared" si="9"/>
        <v>0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5</v>
      </c>
      <c r="U10" s="218">
        <f t="shared" si="20"/>
        <v>0</v>
      </c>
      <c r="V10" s="26"/>
      <c r="W10" s="112"/>
      <c r="X10" s="118">
        <f>BA7</f>
        <v>12</v>
      </c>
      <c r="Y10" s="118">
        <f t="shared" ref="Y10:AI25" si="22">BB7</f>
        <v>8</v>
      </c>
      <c r="Z10" s="118">
        <f t="shared" si="22"/>
        <v>0</v>
      </c>
      <c r="AA10" s="118">
        <f t="shared" si="22"/>
        <v>0</v>
      </c>
      <c r="AB10" s="118">
        <f t="shared" si="22"/>
        <v>0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0</v>
      </c>
      <c r="AM10" s="118">
        <f t="shared" ref="AM10:AW25" si="23">BO3</f>
        <v>0</v>
      </c>
      <c r="AN10" s="118">
        <f t="shared" si="23"/>
        <v>0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4</v>
      </c>
      <c r="BB10" s="204">
        <f t="shared" si="0"/>
        <v>2</v>
      </c>
      <c r="BC10" s="204">
        <f t="shared" si="0"/>
        <v>0</v>
      </c>
      <c r="BD10" s="204">
        <f t="shared" si="0"/>
        <v>0</v>
      </c>
      <c r="BE10" s="204">
        <f t="shared" si="0"/>
        <v>0</v>
      </c>
      <c r="BF10" s="204">
        <f t="shared" si="0"/>
        <v>0</v>
      </c>
      <c r="BG10" s="204">
        <f t="shared" si="0"/>
        <v>0</v>
      </c>
      <c r="BH10" s="204">
        <f t="shared" si="0"/>
        <v>0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6</v>
      </c>
      <c r="BO10" s="232">
        <v>0</v>
      </c>
      <c r="BP10" s="232">
        <v>0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267</v>
      </c>
      <c r="CB10" s="233">
        <v>39</v>
      </c>
      <c r="CC10" s="233">
        <v>1</v>
      </c>
      <c r="CD10" s="233">
        <v>0</v>
      </c>
      <c r="CE10" s="233">
        <v>0</v>
      </c>
      <c r="CF10" s="233">
        <v>0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3" x14ac:dyDescent="0.3">
      <c r="A11" s="27" t="s">
        <v>32</v>
      </c>
      <c r="B11" s="212">
        <f t="shared" si="1"/>
        <v>4</v>
      </c>
      <c r="C11" s="218">
        <f t="shared" si="2"/>
        <v>0</v>
      </c>
      <c r="D11" s="212">
        <f t="shared" si="3"/>
        <v>2</v>
      </c>
      <c r="E11" s="218">
        <f t="shared" si="4"/>
        <v>0</v>
      </c>
      <c r="F11" s="212">
        <f t="shared" si="5"/>
        <v>0</v>
      </c>
      <c r="G11" s="218">
        <f t="shared" si="6"/>
        <v>0</v>
      </c>
      <c r="H11" s="212">
        <f t="shared" si="7"/>
        <v>0</v>
      </c>
      <c r="I11" s="218">
        <f t="shared" si="8"/>
        <v>0</v>
      </c>
      <c r="J11" s="212">
        <f t="shared" si="9"/>
        <v>0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0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6</v>
      </c>
      <c r="U11" s="218">
        <f t="shared" si="20"/>
        <v>0</v>
      </c>
      <c r="V11" s="26"/>
      <c r="W11" s="112"/>
      <c r="X11" s="118">
        <f>BA8</f>
        <v>7</v>
      </c>
      <c r="Y11" s="118">
        <f t="shared" si="22"/>
        <v>0</v>
      </c>
      <c r="Z11" s="118">
        <f t="shared" si="22"/>
        <v>1</v>
      </c>
      <c r="AA11" s="118">
        <f t="shared" si="22"/>
        <v>0</v>
      </c>
      <c r="AB11" s="118">
        <f t="shared" si="22"/>
        <v>0</v>
      </c>
      <c r="AC11" s="118">
        <f t="shared" si="22"/>
        <v>0</v>
      </c>
      <c r="AD11" s="118">
        <f t="shared" si="22"/>
        <v>0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4</v>
      </c>
      <c r="BB11" s="204">
        <f t="shared" si="0"/>
        <v>1</v>
      </c>
      <c r="BC11" s="204">
        <f t="shared" si="0"/>
        <v>0</v>
      </c>
      <c r="BD11" s="204">
        <f t="shared" si="0"/>
        <v>0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14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450</v>
      </c>
      <c r="CB11" s="233">
        <v>28</v>
      </c>
      <c r="CC11" s="233">
        <v>0</v>
      </c>
      <c r="CD11" s="233">
        <v>0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3" x14ac:dyDescent="0.3">
      <c r="A12" s="27" t="s">
        <v>33</v>
      </c>
      <c r="B12" s="212">
        <f t="shared" si="1"/>
        <v>4</v>
      </c>
      <c r="C12" s="218">
        <f t="shared" si="2"/>
        <v>0</v>
      </c>
      <c r="D12" s="212">
        <f t="shared" si="3"/>
        <v>1</v>
      </c>
      <c r="E12" s="218">
        <f t="shared" si="4"/>
        <v>0</v>
      </c>
      <c r="F12" s="212">
        <f t="shared" si="5"/>
        <v>0</v>
      </c>
      <c r="G12" s="218">
        <f t="shared" si="6"/>
        <v>0</v>
      </c>
      <c r="H12" s="212">
        <f t="shared" si="7"/>
        <v>0</v>
      </c>
      <c r="I12" s="218">
        <f t="shared" si="8"/>
        <v>0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5</v>
      </c>
      <c r="U12" s="218">
        <f t="shared" si="20"/>
        <v>0</v>
      </c>
      <c r="V12" s="26"/>
      <c r="W12" s="112"/>
      <c r="X12" s="118">
        <f t="shared" ref="X12:AI32" si="25">BA9</f>
        <v>5</v>
      </c>
      <c r="Y12" s="118">
        <f t="shared" si="22"/>
        <v>0</v>
      </c>
      <c r="Z12" s="118">
        <f t="shared" si="22"/>
        <v>0</v>
      </c>
      <c r="AA12" s="118">
        <f t="shared" si="22"/>
        <v>0</v>
      </c>
      <c r="AB12" s="118">
        <f t="shared" si="22"/>
        <v>0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0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18</v>
      </c>
      <c r="BB12" s="204">
        <f t="shared" si="0"/>
        <v>3</v>
      </c>
      <c r="BC12" s="204">
        <f t="shared" si="0"/>
        <v>2</v>
      </c>
      <c r="BD12" s="204">
        <f t="shared" si="0"/>
        <v>0</v>
      </c>
      <c r="BE12" s="204">
        <f t="shared" si="0"/>
        <v>0</v>
      </c>
      <c r="BF12" s="204">
        <f t="shared" si="0"/>
        <v>0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8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338</v>
      </c>
      <c r="CB12" s="233">
        <v>42</v>
      </c>
      <c r="CC12" s="233">
        <v>2</v>
      </c>
      <c r="CD12" s="233">
        <v>0</v>
      </c>
      <c r="CE12" s="233">
        <v>0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3" x14ac:dyDescent="0.3">
      <c r="A13" s="27" t="s">
        <v>34</v>
      </c>
      <c r="B13" s="212">
        <f t="shared" si="1"/>
        <v>18</v>
      </c>
      <c r="C13" s="218">
        <f t="shared" si="2"/>
        <v>0</v>
      </c>
      <c r="D13" s="212">
        <f t="shared" si="3"/>
        <v>3</v>
      </c>
      <c r="E13" s="218">
        <f t="shared" si="4"/>
        <v>0</v>
      </c>
      <c r="F13" s="212">
        <f t="shared" si="5"/>
        <v>2</v>
      </c>
      <c r="G13" s="218">
        <f t="shared" si="6"/>
        <v>0</v>
      </c>
      <c r="H13" s="212">
        <f t="shared" si="7"/>
        <v>0</v>
      </c>
      <c r="I13" s="218">
        <f t="shared" si="8"/>
        <v>0</v>
      </c>
      <c r="J13" s="212">
        <f t="shared" si="9"/>
        <v>0</v>
      </c>
      <c r="K13" s="218">
        <f t="shared" si="10"/>
        <v>0</v>
      </c>
      <c r="L13" s="212">
        <f t="shared" si="11"/>
        <v>0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23</v>
      </c>
      <c r="U13" s="218">
        <f t="shared" si="20"/>
        <v>0</v>
      </c>
      <c r="V13" s="26"/>
      <c r="W13" s="112"/>
      <c r="X13" s="118">
        <f t="shared" si="25"/>
        <v>4</v>
      </c>
      <c r="Y13" s="118">
        <f t="shared" si="22"/>
        <v>2</v>
      </c>
      <c r="Z13" s="118">
        <f t="shared" si="22"/>
        <v>0</v>
      </c>
      <c r="AA13" s="118">
        <f t="shared" si="22"/>
        <v>0</v>
      </c>
      <c r="AB13" s="118">
        <f t="shared" si="22"/>
        <v>0</v>
      </c>
      <c r="AC13" s="118">
        <f t="shared" si="22"/>
        <v>0</v>
      </c>
      <c r="AD13" s="118">
        <f t="shared" si="22"/>
        <v>0</v>
      </c>
      <c r="AE13" s="118">
        <f t="shared" si="22"/>
        <v>0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0</v>
      </c>
      <c r="AN13" s="118">
        <f t="shared" si="23"/>
        <v>0</v>
      </c>
      <c r="AO13" s="118">
        <f t="shared" si="23"/>
        <v>0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59</v>
      </c>
      <c r="BB13" s="204">
        <f t="shared" si="0"/>
        <v>18</v>
      </c>
      <c r="BC13" s="204">
        <f t="shared" si="0"/>
        <v>1</v>
      </c>
      <c r="BD13" s="204">
        <f t="shared" si="0"/>
        <v>0</v>
      </c>
      <c r="BE13" s="204">
        <f t="shared" si="0"/>
        <v>0</v>
      </c>
      <c r="BF13" s="204">
        <f t="shared" si="0"/>
        <v>0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5</v>
      </c>
      <c r="BO13" s="232">
        <v>0</v>
      </c>
      <c r="BP13" s="232">
        <v>0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119</v>
      </c>
      <c r="CB13" s="233">
        <v>17</v>
      </c>
      <c r="CC13" s="233">
        <v>1</v>
      </c>
      <c r="CD13" s="233">
        <v>0</v>
      </c>
      <c r="CE13" s="233">
        <v>0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3" x14ac:dyDescent="0.3">
      <c r="A14" s="27" t="s">
        <v>35</v>
      </c>
      <c r="B14" s="212">
        <f t="shared" si="1"/>
        <v>59</v>
      </c>
      <c r="C14" s="218">
        <f t="shared" si="2"/>
        <v>2</v>
      </c>
      <c r="D14" s="212">
        <f t="shared" si="3"/>
        <v>18</v>
      </c>
      <c r="E14" s="218">
        <f t="shared" si="4"/>
        <v>0</v>
      </c>
      <c r="F14" s="212">
        <f t="shared" si="5"/>
        <v>1</v>
      </c>
      <c r="G14" s="218">
        <f t="shared" si="6"/>
        <v>0</v>
      </c>
      <c r="H14" s="212">
        <f t="shared" si="7"/>
        <v>0</v>
      </c>
      <c r="I14" s="218">
        <f t="shared" si="8"/>
        <v>0</v>
      </c>
      <c r="J14" s="212">
        <f t="shared" si="9"/>
        <v>0</v>
      </c>
      <c r="K14" s="218">
        <f t="shared" si="10"/>
        <v>0</v>
      </c>
      <c r="L14" s="212">
        <f t="shared" si="11"/>
        <v>0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78</v>
      </c>
      <c r="U14" s="218">
        <f t="shared" si="20"/>
        <v>2</v>
      </c>
      <c r="V14" s="26"/>
      <c r="W14" s="112"/>
      <c r="X14" s="118">
        <f t="shared" si="25"/>
        <v>4</v>
      </c>
      <c r="Y14" s="118">
        <f t="shared" si="22"/>
        <v>1</v>
      </c>
      <c r="Z14" s="118">
        <f t="shared" si="22"/>
        <v>0</v>
      </c>
      <c r="AA14" s="118">
        <f t="shared" si="22"/>
        <v>0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0</v>
      </c>
      <c r="AN14" s="118">
        <f t="shared" si="23"/>
        <v>0</v>
      </c>
      <c r="AO14" s="118">
        <f t="shared" si="23"/>
        <v>0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273</v>
      </c>
      <c r="BB14" s="204">
        <f t="shared" si="0"/>
        <v>39</v>
      </c>
      <c r="BC14" s="204">
        <f t="shared" si="0"/>
        <v>1</v>
      </c>
      <c r="BD14" s="204">
        <f t="shared" si="0"/>
        <v>0</v>
      </c>
      <c r="BE14" s="204">
        <f t="shared" si="0"/>
        <v>0</v>
      </c>
      <c r="BF14" s="204">
        <f t="shared" si="0"/>
        <v>0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4</v>
      </c>
      <c r="BO14" s="232">
        <v>0</v>
      </c>
      <c r="BP14" s="232">
        <v>0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140</v>
      </c>
      <c r="CB14" s="233">
        <v>24</v>
      </c>
      <c r="CC14" s="233">
        <v>0</v>
      </c>
      <c r="CD14" s="233">
        <v>0</v>
      </c>
      <c r="CE14" s="233">
        <v>0</v>
      </c>
      <c r="CF14" s="233">
        <v>0</v>
      </c>
      <c r="CG14" s="233">
        <v>0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3" x14ac:dyDescent="0.3">
      <c r="A15" s="27" t="s">
        <v>36</v>
      </c>
      <c r="B15" s="212">
        <f t="shared" si="1"/>
        <v>273</v>
      </c>
      <c r="C15" s="218">
        <f t="shared" si="2"/>
        <v>6</v>
      </c>
      <c r="D15" s="212">
        <f t="shared" si="3"/>
        <v>39</v>
      </c>
      <c r="E15" s="218">
        <f t="shared" si="4"/>
        <v>0</v>
      </c>
      <c r="F15" s="212">
        <f t="shared" si="5"/>
        <v>1</v>
      </c>
      <c r="G15" s="218">
        <f t="shared" si="6"/>
        <v>0</v>
      </c>
      <c r="H15" s="212">
        <f t="shared" si="7"/>
        <v>0</v>
      </c>
      <c r="I15" s="218">
        <f t="shared" si="8"/>
        <v>0</v>
      </c>
      <c r="J15" s="212">
        <f t="shared" si="9"/>
        <v>0</v>
      </c>
      <c r="K15" s="218">
        <f t="shared" si="10"/>
        <v>0</v>
      </c>
      <c r="L15" s="212">
        <f t="shared" si="11"/>
        <v>0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313</v>
      </c>
      <c r="U15" s="218">
        <f t="shared" si="20"/>
        <v>6</v>
      </c>
      <c r="V15" s="26"/>
      <c r="W15" s="112"/>
      <c r="X15" s="118">
        <f t="shared" si="25"/>
        <v>18</v>
      </c>
      <c r="Y15" s="118">
        <f t="shared" si="22"/>
        <v>3</v>
      </c>
      <c r="Z15" s="118">
        <f t="shared" si="22"/>
        <v>2</v>
      </c>
      <c r="AA15" s="118">
        <f t="shared" si="22"/>
        <v>0</v>
      </c>
      <c r="AB15" s="118">
        <f t="shared" si="22"/>
        <v>0</v>
      </c>
      <c r="AC15" s="118">
        <f t="shared" si="22"/>
        <v>0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0</v>
      </c>
      <c r="AN15" s="118">
        <f t="shared" si="23"/>
        <v>0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464</v>
      </c>
      <c r="BB15" s="204">
        <f t="shared" si="0"/>
        <v>28</v>
      </c>
      <c r="BC15" s="204">
        <f t="shared" si="0"/>
        <v>0</v>
      </c>
      <c r="BD15" s="204">
        <f t="shared" si="0"/>
        <v>0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0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133</v>
      </c>
      <c r="CB15" s="233">
        <v>23</v>
      </c>
      <c r="CC15" s="233">
        <v>0</v>
      </c>
      <c r="CD15" s="233">
        <v>0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3" x14ac:dyDescent="0.3">
      <c r="A16" s="27" t="s">
        <v>37</v>
      </c>
      <c r="B16" s="212">
        <f t="shared" si="1"/>
        <v>464</v>
      </c>
      <c r="C16" s="218">
        <f t="shared" si="2"/>
        <v>14</v>
      </c>
      <c r="D16" s="212">
        <f t="shared" si="3"/>
        <v>28</v>
      </c>
      <c r="E16" s="218">
        <f t="shared" si="4"/>
        <v>0</v>
      </c>
      <c r="F16" s="212">
        <f t="shared" si="5"/>
        <v>0</v>
      </c>
      <c r="G16" s="218">
        <f t="shared" si="6"/>
        <v>0</v>
      </c>
      <c r="H16" s="212">
        <f t="shared" si="7"/>
        <v>0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492</v>
      </c>
      <c r="U16" s="218">
        <f t="shared" si="20"/>
        <v>14</v>
      </c>
      <c r="V16" s="26"/>
      <c r="W16" s="112"/>
      <c r="X16" s="118">
        <f t="shared" si="25"/>
        <v>59</v>
      </c>
      <c r="Y16" s="118">
        <f t="shared" si="22"/>
        <v>18</v>
      </c>
      <c r="Z16" s="118">
        <f t="shared" si="22"/>
        <v>1</v>
      </c>
      <c r="AA16" s="118">
        <f t="shared" si="22"/>
        <v>0</v>
      </c>
      <c r="AB16" s="118">
        <f t="shared" si="22"/>
        <v>0</v>
      </c>
      <c r="AC16" s="118">
        <f t="shared" si="22"/>
        <v>0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2</v>
      </c>
      <c r="AM16" s="118">
        <f t="shared" si="23"/>
        <v>0</v>
      </c>
      <c r="AN16" s="118">
        <f t="shared" si="23"/>
        <v>0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346</v>
      </c>
      <c r="BB16" s="204">
        <f t="shared" si="0"/>
        <v>42</v>
      </c>
      <c r="BC16" s="204">
        <f t="shared" si="0"/>
        <v>2</v>
      </c>
      <c r="BD16" s="204">
        <f t="shared" si="0"/>
        <v>0</v>
      </c>
      <c r="BE16" s="204">
        <f t="shared" si="0"/>
        <v>0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0</v>
      </c>
      <c r="BO16" s="232">
        <v>0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102</v>
      </c>
      <c r="CB16" s="233">
        <v>20</v>
      </c>
      <c r="CC16" s="233">
        <v>0</v>
      </c>
      <c r="CD16" s="233">
        <v>0</v>
      </c>
      <c r="CE16" s="233">
        <v>0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3" x14ac:dyDescent="0.3">
      <c r="A17" s="27" t="s">
        <v>38</v>
      </c>
      <c r="B17" s="212">
        <f t="shared" si="1"/>
        <v>346</v>
      </c>
      <c r="C17" s="218">
        <f t="shared" si="2"/>
        <v>8</v>
      </c>
      <c r="D17" s="212">
        <f t="shared" si="3"/>
        <v>42</v>
      </c>
      <c r="E17" s="218">
        <f t="shared" si="4"/>
        <v>0</v>
      </c>
      <c r="F17" s="212">
        <f t="shared" si="5"/>
        <v>2</v>
      </c>
      <c r="G17" s="218">
        <f t="shared" si="6"/>
        <v>0</v>
      </c>
      <c r="H17" s="212">
        <f t="shared" si="7"/>
        <v>0</v>
      </c>
      <c r="I17" s="218">
        <f t="shared" si="8"/>
        <v>0</v>
      </c>
      <c r="J17" s="212">
        <f t="shared" si="9"/>
        <v>0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390</v>
      </c>
      <c r="U17" s="218">
        <f t="shared" si="20"/>
        <v>8</v>
      </c>
      <c r="V17" s="26"/>
      <c r="W17" s="112"/>
      <c r="X17" s="118">
        <f t="shared" si="25"/>
        <v>273</v>
      </c>
      <c r="Y17" s="118">
        <f t="shared" si="22"/>
        <v>39</v>
      </c>
      <c r="Z17" s="118">
        <f t="shared" si="22"/>
        <v>1</v>
      </c>
      <c r="AA17" s="118">
        <f t="shared" si="22"/>
        <v>0</v>
      </c>
      <c r="AB17" s="118">
        <f t="shared" si="22"/>
        <v>0</v>
      </c>
      <c r="AC17" s="118">
        <f t="shared" si="22"/>
        <v>0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6</v>
      </c>
      <c r="AM17" s="118">
        <f t="shared" si="23"/>
        <v>0</v>
      </c>
      <c r="AN17" s="118">
        <f t="shared" si="23"/>
        <v>0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124</v>
      </c>
      <c r="BB17" s="204">
        <f t="shared" si="0"/>
        <v>17</v>
      </c>
      <c r="BC17" s="204">
        <f t="shared" si="0"/>
        <v>1</v>
      </c>
      <c r="BD17" s="204">
        <f t="shared" si="0"/>
        <v>0</v>
      </c>
      <c r="BE17" s="204">
        <f t="shared" si="0"/>
        <v>0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3</v>
      </c>
      <c r="BO17" s="232">
        <v>0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126</v>
      </c>
      <c r="CB17" s="233">
        <v>17</v>
      </c>
      <c r="CC17" s="233">
        <v>0</v>
      </c>
      <c r="CD17" s="233">
        <v>0</v>
      </c>
      <c r="CE17" s="233">
        <v>0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3" x14ac:dyDescent="0.3">
      <c r="A18" s="27" t="s">
        <v>39</v>
      </c>
      <c r="B18" s="212">
        <f t="shared" si="1"/>
        <v>124</v>
      </c>
      <c r="C18" s="218">
        <f t="shared" si="2"/>
        <v>5</v>
      </c>
      <c r="D18" s="212">
        <f t="shared" si="3"/>
        <v>17</v>
      </c>
      <c r="E18" s="218">
        <f t="shared" si="4"/>
        <v>0</v>
      </c>
      <c r="F18" s="212">
        <f t="shared" si="5"/>
        <v>1</v>
      </c>
      <c r="G18" s="218">
        <f t="shared" si="6"/>
        <v>0</v>
      </c>
      <c r="H18" s="212">
        <f t="shared" si="7"/>
        <v>0</v>
      </c>
      <c r="I18" s="218">
        <f t="shared" si="8"/>
        <v>0</v>
      </c>
      <c r="J18" s="212">
        <f t="shared" si="9"/>
        <v>0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142</v>
      </c>
      <c r="U18" s="218">
        <f t="shared" si="20"/>
        <v>5</v>
      </c>
      <c r="V18" s="26"/>
      <c r="W18" s="112"/>
      <c r="X18" s="118">
        <f t="shared" si="25"/>
        <v>464</v>
      </c>
      <c r="Y18" s="118">
        <f t="shared" si="22"/>
        <v>28</v>
      </c>
      <c r="Z18" s="118">
        <f t="shared" si="22"/>
        <v>0</v>
      </c>
      <c r="AA18" s="118">
        <f t="shared" si="22"/>
        <v>0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14</v>
      </c>
      <c r="AM18" s="118">
        <f t="shared" si="23"/>
        <v>0</v>
      </c>
      <c r="AN18" s="118">
        <f t="shared" si="23"/>
        <v>0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144</v>
      </c>
      <c r="BB18" s="204">
        <f t="shared" si="0"/>
        <v>24</v>
      </c>
      <c r="BC18" s="204">
        <f t="shared" si="0"/>
        <v>0</v>
      </c>
      <c r="BD18" s="204">
        <f t="shared" si="0"/>
        <v>0</v>
      </c>
      <c r="BE18" s="204">
        <f t="shared" si="0"/>
        <v>0</v>
      </c>
      <c r="BF18" s="204">
        <f t="shared" si="0"/>
        <v>0</v>
      </c>
      <c r="BG18" s="204">
        <f t="shared" si="0"/>
        <v>0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2</v>
      </c>
      <c r="BO18" s="232">
        <v>0</v>
      </c>
      <c r="BP18" s="232">
        <v>0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90</v>
      </c>
      <c r="CB18" s="233">
        <v>20</v>
      </c>
      <c r="CC18" s="233">
        <v>0</v>
      </c>
      <c r="CD18" s="233">
        <v>0</v>
      </c>
      <c r="CE18" s="233">
        <v>0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3" x14ac:dyDescent="0.3">
      <c r="A19" s="27" t="s">
        <v>40</v>
      </c>
      <c r="B19" s="212">
        <f t="shared" si="1"/>
        <v>144</v>
      </c>
      <c r="C19" s="218">
        <f t="shared" si="2"/>
        <v>4</v>
      </c>
      <c r="D19" s="212">
        <f t="shared" si="3"/>
        <v>24</v>
      </c>
      <c r="E19" s="218">
        <f t="shared" si="4"/>
        <v>0</v>
      </c>
      <c r="F19" s="212">
        <f t="shared" si="5"/>
        <v>0</v>
      </c>
      <c r="G19" s="218">
        <f t="shared" si="6"/>
        <v>0</v>
      </c>
      <c r="H19" s="212">
        <f t="shared" si="7"/>
        <v>0</v>
      </c>
      <c r="I19" s="218">
        <f t="shared" si="8"/>
        <v>0</v>
      </c>
      <c r="J19" s="212">
        <f t="shared" si="9"/>
        <v>0</v>
      </c>
      <c r="K19" s="218">
        <f t="shared" si="10"/>
        <v>0</v>
      </c>
      <c r="L19" s="212">
        <f t="shared" si="11"/>
        <v>0</v>
      </c>
      <c r="M19" s="218">
        <f t="shared" si="12"/>
        <v>0</v>
      </c>
      <c r="N19" s="212">
        <f t="shared" si="13"/>
        <v>0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168</v>
      </c>
      <c r="U19" s="218">
        <f t="shared" si="20"/>
        <v>4</v>
      </c>
      <c r="V19" s="26"/>
      <c r="W19" s="112"/>
      <c r="X19" s="118">
        <f t="shared" si="25"/>
        <v>346</v>
      </c>
      <c r="Y19" s="118">
        <f t="shared" si="22"/>
        <v>42</v>
      </c>
      <c r="Z19" s="118">
        <f t="shared" si="22"/>
        <v>2</v>
      </c>
      <c r="AA19" s="118">
        <f t="shared" si="22"/>
        <v>0</v>
      </c>
      <c r="AB19" s="118">
        <f t="shared" si="22"/>
        <v>0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8</v>
      </c>
      <c r="AM19" s="118">
        <f t="shared" si="23"/>
        <v>0</v>
      </c>
      <c r="AN19" s="118">
        <f t="shared" si="23"/>
        <v>0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133</v>
      </c>
      <c r="BB19" s="204">
        <f t="shared" si="0"/>
        <v>23</v>
      </c>
      <c r="BC19" s="204">
        <f t="shared" si="0"/>
        <v>0</v>
      </c>
      <c r="BD19" s="204">
        <f t="shared" si="0"/>
        <v>0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5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159</v>
      </c>
      <c r="CB19" s="233">
        <v>28</v>
      </c>
      <c r="CC19" s="233">
        <v>1</v>
      </c>
      <c r="CD19" s="233">
        <v>0</v>
      </c>
      <c r="CE19" s="233">
        <v>0</v>
      </c>
      <c r="CF19" s="233">
        <v>0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3" x14ac:dyDescent="0.3">
      <c r="A20" s="27" t="s">
        <v>41</v>
      </c>
      <c r="B20" s="212">
        <f t="shared" si="1"/>
        <v>133</v>
      </c>
      <c r="C20" s="218">
        <f t="shared" si="2"/>
        <v>0</v>
      </c>
      <c r="D20" s="212">
        <f t="shared" si="3"/>
        <v>23</v>
      </c>
      <c r="E20" s="218">
        <f t="shared" si="4"/>
        <v>0</v>
      </c>
      <c r="F20" s="212">
        <f t="shared" si="5"/>
        <v>0</v>
      </c>
      <c r="G20" s="218">
        <f t="shared" si="6"/>
        <v>0</v>
      </c>
      <c r="H20" s="212">
        <f t="shared" si="7"/>
        <v>0</v>
      </c>
      <c r="I20" s="218">
        <f t="shared" si="8"/>
        <v>0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156</v>
      </c>
      <c r="U20" s="218">
        <f t="shared" si="20"/>
        <v>0</v>
      </c>
      <c r="V20" s="26"/>
      <c r="W20" s="112"/>
      <c r="X20" s="118">
        <f t="shared" si="25"/>
        <v>124</v>
      </c>
      <c r="Y20" s="118">
        <f t="shared" si="22"/>
        <v>17</v>
      </c>
      <c r="Z20" s="118">
        <f t="shared" si="22"/>
        <v>1</v>
      </c>
      <c r="AA20" s="118">
        <f t="shared" si="22"/>
        <v>0</v>
      </c>
      <c r="AB20" s="118">
        <f t="shared" si="22"/>
        <v>0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5</v>
      </c>
      <c r="AM20" s="118">
        <f t="shared" si="23"/>
        <v>0</v>
      </c>
      <c r="AN20" s="118">
        <f t="shared" si="23"/>
        <v>0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102</v>
      </c>
      <c r="BB20" s="204">
        <f t="shared" si="0"/>
        <v>20</v>
      </c>
      <c r="BC20" s="204">
        <f t="shared" si="0"/>
        <v>0</v>
      </c>
      <c r="BD20" s="204">
        <f t="shared" si="0"/>
        <v>0</v>
      </c>
      <c r="BE20" s="204">
        <f t="shared" si="0"/>
        <v>0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1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188</v>
      </c>
      <c r="CB20" s="233">
        <v>18</v>
      </c>
      <c r="CC20" s="233">
        <v>0</v>
      </c>
      <c r="CD20" s="233">
        <v>0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3" x14ac:dyDescent="0.3">
      <c r="A21" s="27" t="s">
        <v>42</v>
      </c>
      <c r="B21" s="212">
        <f t="shared" si="1"/>
        <v>102</v>
      </c>
      <c r="C21" s="218">
        <f t="shared" si="2"/>
        <v>0</v>
      </c>
      <c r="D21" s="212">
        <f t="shared" si="3"/>
        <v>20</v>
      </c>
      <c r="E21" s="218">
        <f t="shared" si="4"/>
        <v>0</v>
      </c>
      <c r="F21" s="212">
        <f t="shared" si="5"/>
        <v>0</v>
      </c>
      <c r="G21" s="218">
        <f t="shared" si="6"/>
        <v>0</v>
      </c>
      <c r="H21" s="212">
        <f t="shared" si="7"/>
        <v>0</v>
      </c>
      <c r="I21" s="218">
        <f t="shared" si="8"/>
        <v>0</v>
      </c>
      <c r="J21" s="212">
        <f t="shared" si="9"/>
        <v>0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122</v>
      </c>
      <c r="U21" s="218">
        <f t="shared" si="20"/>
        <v>0</v>
      </c>
      <c r="V21" s="26"/>
      <c r="W21" s="112"/>
      <c r="X21" s="118">
        <f t="shared" si="25"/>
        <v>144</v>
      </c>
      <c r="Y21" s="118">
        <f t="shared" si="22"/>
        <v>24</v>
      </c>
      <c r="Z21" s="118">
        <f t="shared" si="22"/>
        <v>0</v>
      </c>
      <c r="AA21" s="118">
        <f t="shared" si="22"/>
        <v>0</v>
      </c>
      <c r="AB21" s="118">
        <f t="shared" si="22"/>
        <v>0</v>
      </c>
      <c r="AC21" s="118">
        <f t="shared" si="22"/>
        <v>0</v>
      </c>
      <c r="AD21" s="118">
        <f t="shared" si="22"/>
        <v>0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4</v>
      </c>
      <c r="AM21" s="118">
        <f t="shared" si="23"/>
        <v>0</v>
      </c>
      <c r="AN21" s="118">
        <f t="shared" si="23"/>
        <v>0</v>
      </c>
      <c r="AO21" s="118">
        <f t="shared" si="23"/>
        <v>0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129</v>
      </c>
      <c r="BB21" s="204">
        <f t="shared" si="0"/>
        <v>17</v>
      </c>
      <c r="BC21" s="204">
        <f t="shared" si="0"/>
        <v>0</v>
      </c>
      <c r="BD21" s="204">
        <f t="shared" si="0"/>
        <v>0</v>
      </c>
      <c r="BE21" s="204">
        <f t="shared" si="0"/>
        <v>0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2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157</v>
      </c>
      <c r="CB21" s="233">
        <v>16</v>
      </c>
      <c r="CC21" s="233">
        <v>0</v>
      </c>
      <c r="CD21" s="233">
        <v>0</v>
      </c>
      <c r="CE21" s="233">
        <v>0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3" x14ac:dyDescent="0.3">
      <c r="A22" s="27" t="s">
        <v>43</v>
      </c>
      <c r="B22" s="212">
        <f t="shared" si="1"/>
        <v>129</v>
      </c>
      <c r="C22" s="218">
        <f t="shared" si="2"/>
        <v>3</v>
      </c>
      <c r="D22" s="212">
        <f t="shared" si="3"/>
        <v>17</v>
      </c>
      <c r="E22" s="218">
        <f t="shared" si="4"/>
        <v>0</v>
      </c>
      <c r="F22" s="212">
        <f t="shared" si="5"/>
        <v>0</v>
      </c>
      <c r="G22" s="218">
        <f t="shared" si="6"/>
        <v>0</v>
      </c>
      <c r="H22" s="212">
        <f t="shared" si="7"/>
        <v>0</v>
      </c>
      <c r="I22" s="218">
        <f t="shared" si="8"/>
        <v>0</v>
      </c>
      <c r="J22" s="212">
        <f t="shared" si="9"/>
        <v>0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146</v>
      </c>
      <c r="U22" s="218">
        <f t="shared" si="20"/>
        <v>3</v>
      </c>
      <c r="V22" s="26"/>
      <c r="W22" s="112"/>
      <c r="X22" s="118">
        <f t="shared" si="25"/>
        <v>133</v>
      </c>
      <c r="Y22" s="118">
        <f t="shared" si="22"/>
        <v>23</v>
      </c>
      <c r="Z22" s="118">
        <f t="shared" si="22"/>
        <v>0</v>
      </c>
      <c r="AA22" s="118">
        <f t="shared" si="22"/>
        <v>0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0</v>
      </c>
      <c r="AM22" s="118">
        <f t="shared" si="23"/>
        <v>0</v>
      </c>
      <c r="AN22" s="118">
        <f t="shared" si="23"/>
        <v>0</v>
      </c>
      <c r="AO22" s="118">
        <f t="shared" si="23"/>
        <v>0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92</v>
      </c>
      <c r="BB22" s="204">
        <f t="shared" si="0"/>
        <v>20</v>
      </c>
      <c r="BC22" s="204">
        <f t="shared" si="0"/>
        <v>0</v>
      </c>
      <c r="BD22" s="204">
        <f t="shared" si="0"/>
        <v>0</v>
      </c>
      <c r="BE22" s="204">
        <f t="shared" si="0"/>
        <v>0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3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112</v>
      </c>
      <c r="CB22" s="233">
        <v>14</v>
      </c>
      <c r="CC22" s="233">
        <v>1</v>
      </c>
      <c r="CD22" s="233">
        <v>0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3" x14ac:dyDescent="0.3">
      <c r="A23" s="27" t="s">
        <v>44</v>
      </c>
      <c r="B23" s="212">
        <f t="shared" si="1"/>
        <v>92</v>
      </c>
      <c r="C23" s="218">
        <f t="shared" si="2"/>
        <v>2</v>
      </c>
      <c r="D23" s="212">
        <f t="shared" si="3"/>
        <v>20</v>
      </c>
      <c r="E23" s="218">
        <f t="shared" si="4"/>
        <v>0</v>
      </c>
      <c r="F23" s="212">
        <f t="shared" si="5"/>
        <v>0</v>
      </c>
      <c r="G23" s="218">
        <f t="shared" si="6"/>
        <v>0</v>
      </c>
      <c r="H23" s="212">
        <f t="shared" si="7"/>
        <v>0</v>
      </c>
      <c r="I23" s="218">
        <f t="shared" si="8"/>
        <v>0</v>
      </c>
      <c r="J23" s="212">
        <f t="shared" si="9"/>
        <v>0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112</v>
      </c>
      <c r="U23" s="218">
        <f>SUM(C23,E23,G23,I23,K23,M23,O23,Q23,S23)</f>
        <v>2</v>
      </c>
      <c r="V23" s="26"/>
      <c r="W23" s="112"/>
      <c r="X23" s="118">
        <f t="shared" si="25"/>
        <v>102</v>
      </c>
      <c r="Y23" s="118">
        <f t="shared" si="22"/>
        <v>20</v>
      </c>
      <c r="Z23" s="118">
        <f t="shared" si="22"/>
        <v>0</v>
      </c>
      <c r="AA23" s="118">
        <f t="shared" si="22"/>
        <v>0</v>
      </c>
      <c r="AB23" s="118">
        <f t="shared" si="22"/>
        <v>0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0</v>
      </c>
      <c r="AM23" s="118">
        <f t="shared" si="23"/>
        <v>0</v>
      </c>
      <c r="AN23" s="118">
        <f t="shared" si="23"/>
        <v>0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164</v>
      </c>
      <c r="BB23" s="204">
        <f t="shared" si="21"/>
        <v>28</v>
      </c>
      <c r="BC23" s="204">
        <f t="shared" si="21"/>
        <v>1</v>
      </c>
      <c r="BD23" s="204">
        <f t="shared" si="21"/>
        <v>0</v>
      </c>
      <c r="BE23" s="204">
        <f t="shared" si="21"/>
        <v>0</v>
      </c>
      <c r="BF23" s="204">
        <f t="shared" si="21"/>
        <v>0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0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52</v>
      </c>
      <c r="CB23" s="233">
        <v>13</v>
      </c>
      <c r="CC23" s="233">
        <v>0</v>
      </c>
      <c r="CD23" s="233">
        <v>0</v>
      </c>
      <c r="CE23" s="233">
        <v>0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3" x14ac:dyDescent="0.3">
      <c r="A24" s="27" t="s">
        <v>45</v>
      </c>
      <c r="B24" s="212">
        <f t="shared" si="1"/>
        <v>164</v>
      </c>
      <c r="C24" s="218">
        <f t="shared" si="2"/>
        <v>5</v>
      </c>
      <c r="D24" s="212">
        <f t="shared" si="3"/>
        <v>28</v>
      </c>
      <c r="E24" s="218">
        <f t="shared" si="4"/>
        <v>0</v>
      </c>
      <c r="F24" s="212">
        <f t="shared" si="5"/>
        <v>1</v>
      </c>
      <c r="G24" s="218">
        <f t="shared" si="6"/>
        <v>0</v>
      </c>
      <c r="H24" s="212">
        <f t="shared" si="7"/>
        <v>0</v>
      </c>
      <c r="I24" s="218">
        <f t="shared" si="8"/>
        <v>0</v>
      </c>
      <c r="J24" s="212">
        <f t="shared" si="9"/>
        <v>0</v>
      </c>
      <c r="K24" s="218">
        <f t="shared" si="10"/>
        <v>0</v>
      </c>
      <c r="L24" s="212">
        <f t="shared" si="11"/>
        <v>0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193</v>
      </c>
      <c r="U24" s="218">
        <f t="shared" si="20"/>
        <v>5</v>
      </c>
      <c r="V24" s="26"/>
      <c r="W24" s="112"/>
      <c r="X24" s="118">
        <f t="shared" si="25"/>
        <v>129</v>
      </c>
      <c r="Y24" s="118">
        <f t="shared" si="22"/>
        <v>17</v>
      </c>
      <c r="Z24" s="118">
        <f t="shared" si="22"/>
        <v>0</v>
      </c>
      <c r="AA24" s="118">
        <f t="shared" si="22"/>
        <v>0</v>
      </c>
      <c r="AB24" s="118">
        <f t="shared" si="22"/>
        <v>0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3</v>
      </c>
      <c r="AM24" s="118">
        <f t="shared" si="23"/>
        <v>0</v>
      </c>
      <c r="AN24" s="118">
        <f t="shared" si="23"/>
        <v>0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189</v>
      </c>
      <c r="BB24" s="204">
        <f t="shared" si="26"/>
        <v>18</v>
      </c>
      <c r="BC24" s="204">
        <f t="shared" si="26"/>
        <v>0</v>
      </c>
      <c r="BD24" s="204">
        <f t="shared" si="26"/>
        <v>0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1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33</v>
      </c>
      <c r="CB24" s="233">
        <v>8</v>
      </c>
      <c r="CC24" s="233">
        <v>1</v>
      </c>
      <c r="CD24" s="233">
        <v>0</v>
      </c>
      <c r="CE24" s="233">
        <v>0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3" x14ac:dyDescent="0.3">
      <c r="A25" s="27" t="s">
        <v>46</v>
      </c>
      <c r="B25" s="212">
        <f t="shared" si="1"/>
        <v>189</v>
      </c>
      <c r="C25" s="218">
        <f t="shared" si="2"/>
        <v>1</v>
      </c>
      <c r="D25" s="212">
        <f t="shared" si="3"/>
        <v>18</v>
      </c>
      <c r="E25" s="218">
        <f t="shared" si="4"/>
        <v>0</v>
      </c>
      <c r="F25" s="212">
        <f t="shared" si="5"/>
        <v>0</v>
      </c>
      <c r="G25" s="218">
        <f t="shared" si="6"/>
        <v>0</v>
      </c>
      <c r="H25" s="212">
        <f t="shared" si="7"/>
        <v>0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207</v>
      </c>
      <c r="U25" s="218">
        <f t="shared" si="20"/>
        <v>1</v>
      </c>
      <c r="V25" s="26"/>
      <c r="W25" s="112"/>
      <c r="X25" s="118">
        <f t="shared" si="25"/>
        <v>92</v>
      </c>
      <c r="Y25" s="118">
        <f t="shared" si="22"/>
        <v>20</v>
      </c>
      <c r="Z25" s="118">
        <f t="shared" si="22"/>
        <v>0</v>
      </c>
      <c r="AA25" s="118">
        <f t="shared" si="22"/>
        <v>0</v>
      </c>
      <c r="AB25" s="118">
        <f t="shared" si="22"/>
        <v>0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2</v>
      </c>
      <c r="AM25" s="118">
        <f t="shared" si="23"/>
        <v>0</v>
      </c>
      <c r="AN25" s="118">
        <f t="shared" si="23"/>
        <v>0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159</v>
      </c>
      <c r="BB25" s="204">
        <f t="shared" si="26"/>
        <v>16</v>
      </c>
      <c r="BC25" s="204">
        <f t="shared" si="26"/>
        <v>0</v>
      </c>
      <c r="BD25" s="204">
        <f t="shared" si="26"/>
        <v>0</v>
      </c>
      <c r="BE25" s="204">
        <f t="shared" si="26"/>
        <v>0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1</v>
      </c>
      <c r="BO25" s="232">
        <v>0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30</v>
      </c>
      <c r="CB25" s="233">
        <v>9</v>
      </c>
      <c r="CC25" s="233">
        <v>0</v>
      </c>
      <c r="CD25" s="233">
        <v>0</v>
      </c>
      <c r="CE25" s="233">
        <v>0</v>
      </c>
      <c r="CF25" s="233">
        <v>0</v>
      </c>
      <c r="CG25" s="233">
        <v>0</v>
      </c>
      <c r="CH25" s="233">
        <v>0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5" thickBot="1" x14ac:dyDescent="0.35">
      <c r="A26" s="27" t="s">
        <v>47</v>
      </c>
      <c r="B26" s="212">
        <f t="shared" si="1"/>
        <v>159</v>
      </c>
      <c r="C26" s="218">
        <f t="shared" si="2"/>
        <v>2</v>
      </c>
      <c r="D26" s="212">
        <f t="shared" si="3"/>
        <v>16</v>
      </c>
      <c r="E26" s="218">
        <f t="shared" si="4"/>
        <v>0</v>
      </c>
      <c r="F26" s="212">
        <f t="shared" si="5"/>
        <v>0</v>
      </c>
      <c r="G26" s="218">
        <f t="shared" si="6"/>
        <v>0</v>
      </c>
      <c r="H26" s="212">
        <f t="shared" si="7"/>
        <v>0</v>
      </c>
      <c r="I26" s="218">
        <f t="shared" si="8"/>
        <v>0</v>
      </c>
      <c r="J26" s="212">
        <f t="shared" si="9"/>
        <v>0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175</v>
      </c>
      <c r="U26" s="218">
        <f t="shared" si="20"/>
        <v>2</v>
      </c>
      <c r="V26" s="26"/>
      <c r="W26" s="112"/>
      <c r="X26" s="118">
        <f t="shared" si="25"/>
        <v>164</v>
      </c>
      <c r="Y26" s="118">
        <f t="shared" si="25"/>
        <v>28</v>
      </c>
      <c r="Z26" s="118">
        <f t="shared" si="25"/>
        <v>1</v>
      </c>
      <c r="AA26" s="118">
        <f t="shared" si="25"/>
        <v>0</v>
      </c>
      <c r="AB26" s="118">
        <f t="shared" si="25"/>
        <v>0</v>
      </c>
      <c r="AC26" s="118">
        <f t="shared" si="25"/>
        <v>0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5</v>
      </c>
      <c r="AM26" s="118">
        <f t="shared" si="24"/>
        <v>0</v>
      </c>
      <c r="AN26" s="118">
        <f t="shared" si="24"/>
        <v>0</v>
      </c>
      <c r="AO26" s="118">
        <f t="shared" si="24"/>
        <v>0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115</v>
      </c>
      <c r="BB26" s="204">
        <f t="shared" si="26"/>
        <v>14</v>
      </c>
      <c r="BC26" s="204">
        <f t="shared" si="26"/>
        <v>1</v>
      </c>
      <c r="BD26" s="204">
        <f t="shared" si="26"/>
        <v>0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1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15</v>
      </c>
      <c r="CB26" s="233">
        <v>2</v>
      </c>
      <c r="CC26" s="233">
        <v>0</v>
      </c>
      <c r="CD26" s="233">
        <v>0</v>
      </c>
      <c r="CE26" s="233">
        <v>0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5" thickBot="1" x14ac:dyDescent="0.35">
      <c r="A27" s="27" t="s">
        <v>48</v>
      </c>
      <c r="B27" s="212">
        <f t="shared" si="1"/>
        <v>115</v>
      </c>
      <c r="C27" s="218">
        <f t="shared" si="2"/>
        <v>3</v>
      </c>
      <c r="D27" s="212">
        <f t="shared" si="3"/>
        <v>14</v>
      </c>
      <c r="E27" s="218">
        <f t="shared" si="4"/>
        <v>0</v>
      </c>
      <c r="F27" s="212">
        <f t="shared" si="5"/>
        <v>1</v>
      </c>
      <c r="G27" s="218">
        <f t="shared" si="6"/>
        <v>0</v>
      </c>
      <c r="H27" s="212">
        <f t="shared" si="7"/>
        <v>0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130</v>
      </c>
      <c r="U27" s="218">
        <f t="shared" si="20"/>
        <v>3</v>
      </c>
      <c r="V27" s="26"/>
      <c r="W27" s="112"/>
      <c r="X27" s="118">
        <f t="shared" si="25"/>
        <v>189</v>
      </c>
      <c r="Y27" s="118">
        <f t="shared" si="25"/>
        <v>18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1</v>
      </c>
      <c r="AM27" s="118">
        <f t="shared" si="27"/>
        <v>0</v>
      </c>
      <c r="AN27" s="118">
        <f t="shared" si="27"/>
        <v>0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52</v>
      </c>
      <c r="BB27" s="204">
        <f t="shared" si="26"/>
        <v>13</v>
      </c>
      <c r="BC27" s="204">
        <f t="shared" si="26"/>
        <v>0</v>
      </c>
      <c r="BD27" s="204">
        <f t="shared" si="26"/>
        <v>0</v>
      </c>
      <c r="BE27" s="204">
        <f t="shared" si="26"/>
        <v>0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0</v>
      </c>
      <c r="BO27" s="232">
        <v>0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8</v>
      </c>
      <c r="CB27" s="233">
        <v>3</v>
      </c>
      <c r="CC27" s="233">
        <v>0</v>
      </c>
      <c r="CD27" s="233">
        <v>0</v>
      </c>
      <c r="CE27" s="233">
        <v>0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3" x14ac:dyDescent="0.3">
      <c r="A28" s="27" t="s">
        <v>49</v>
      </c>
      <c r="B28" s="212">
        <f t="shared" si="1"/>
        <v>52</v>
      </c>
      <c r="C28" s="218">
        <f t="shared" si="2"/>
        <v>0</v>
      </c>
      <c r="D28" s="212">
        <f t="shared" si="3"/>
        <v>13</v>
      </c>
      <c r="E28" s="218">
        <f t="shared" si="4"/>
        <v>0</v>
      </c>
      <c r="F28" s="212">
        <f t="shared" si="5"/>
        <v>0</v>
      </c>
      <c r="G28" s="218">
        <f t="shared" si="6"/>
        <v>0</v>
      </c>
      <c r="H28" s="212">
        <f t="shared" si="7"/>
        <v>0</v>
      </c>
      <c r="I28" s="218">
        <f t="shared" si="8"/>
        <v>0</v>
      </c>
      <c r="J28" s="212">
        <f t="shared" si="9"/>
        <v>0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65</v>
      </c>
      <c r="U28" s="218">
        <f t="shared" si="20"/>
        <v>0</v>
      </c>
      <c r="V28" s="26"/>
      <c r="W28" s="112"/>
      <c r="X28" s="118">
        <f t="shared" si="25"/>
        <v>159</v>
      </c>
      <c r="Y28" s="118">
        <f t="shared" si="25"/>
        <v>16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2</v>
      </c>
      <c r="AM28" s="118">
        <f t="shared" si="27"/>
        <v>0</v>
      </c>
      <c r="AN28" s="118">
        <f t="shared" si="27"/>
        <v>0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34</v>
      </c>
      <c r="BB28" s="204">
        <f t="shared" si="26"/>
        <v>8</v>
      </c>
      <c r="BC28" s="204">
        <f t="shared" si="26"/>
        <v>1</v>
      </c>
      <c r="BD28" s="204">
        <f t="shared" si="26"/>
        <v>0</v>
      </c>
      <c r="BE28" s="204">
        <f t="shared" si="26"/>
        <v>0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0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6</v>
      </c>
      <c r="CB28" s="233">
        <v>1</v>
      </c>
      <c r="CC28" s="233">
        <v>1</v>
      </c>
      <c r="CD28" s="233">
        <v>0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3" x14ac:dyDescent="0.3">
      <c r="A29" s="27" t="s">
        <v>50</v>
      </c>
      <c r="B29" s="212">
        <f t="shared" si="1"/>
        <v>34</v>
      </c>
      <c r="C29" s="218">
        <f t="shared" si="2"/>
        <v>1</v>
      </c>
      <c r="D29" s="212">
        <f t="shared" si="3"/>
        <v>8</v>
      </c>
      <c r="E29" s="218">
        <f t="shared" si="4"/>
        <v>0</v>
      </c>
      <c r="F29" s="212">
        <f t="shared" si="5"/>
        <v>1</v>
      </c>
      <c r="G29" s="218">
        <f t="shared" si="6"/>
        <v>0</v>
      </c>
      <c r="H29" s="212">
        <f t="shared" si="7"/>
        <v>0</v>
      </c>
      <c r="I29" s="218">
        <f t="shared" si="8"/>
        <v>0</v>
      </c>
      <c r="J29" s="212">
        <f t="shared" si="9"/>
        <v>0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43</v>
      </c>
      <c r="U29" s="218">
        <f t="shared" si="20"/>
        <v>1</v>
      </c>
      <c r="V29" s="26"/>
      <c r="W29" s="112"/>
      <c r="X29" s="118">
        <f t="shared" si="25"/>
        <v>115</v>
      </c>
      <c r="Y29" s="118">
        <f t="shared" si="25"/>
        <v>14</v>
      </c>
      <c r="Z29" s="118">
        <f t="shared" si="25"/>
        <v>1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3</v>
      </c>
      <c r="AM29" s="118">
        <f t="shared" si="27"/>
        <v>0</v>
      </c>
      <c r="AN29" s="118">
        <f t="shared" si="27"/>
        <v>0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31</v>
      </c>
      <c r="BB29" s="204">
        <f t="shared" si="26"/>
        <v>9</v>
      </c>
      <c r="BC29" s="204">
        <f t="shared" si="26"/>
        <v>0</v>
      </c>
      <c r="BD29" s="204">
        <f t="shared" si="26"/>
        <v>0</v>
      </c>
      <c r="BE29" s="204">
        <f t="shared" si="26"/>
        <v>0</v>
      </c>
      <c r="BF29" s="204">
        <f t="shared" si="26"/>
        <v>0</v>
      </c>
      <c r="BG29" s="204">
        <f t="shared" si="26"/>
        <v>0</v>
      </c>
      <c r="BH29" s="204">
        <f t="shared" si="26"/>
        <v>0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0</v>
      </c>
      <c r="CB29" s="233">
        <v>0</v>
      </c>
      <c r="CC29" s="233">
        <v>0</v>
      </c>
      <c r="CD29" s="233">
        <v>0</v>
      </c>
      <c r="CE29" s="233">
        <v>0</v>
      </c>
      <c r="CF29" s="233">
        <v>0</v>
      </c>
      <c r="CG29" s="233">
        <v>0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5" thickBot="1" x14ac:dyDescent="0.35">
      <c r="A30" s="27" t="s">
        <v>51</v>
      </c>
      <c r="B30" s="212">
        <f t="shared" si="1"/>
        <v>31</v>
      </c>
      <c r="C30" s="218">
        <f t="shared" si="2"/>
        <v>1</v>
      </c>
      <c r="D30" s="212">
        <f t="shared" si="3"/>
        <v>9</v>
      </c>
      <c r="E30" s="218">
        <f t="shared" si="4"/>
        <v>0</v>
      </c>
      <c r="F30" s="212">
        <f t="shared" si="5"/>
        <v>0</v>
      </c>
      <c r="G30" s="218">
        <f t="shared" si="6"/>
        <v>0</v>
      </c>
      <c r="H30" s="212">
        <f t="shared" si="7"/>
        <v>0</v>
      </c>
      <c r="I30" s="218">
        <f t="shared" si="8"/>
        <v>0</v>
      </c>
      <c r="J30" s="212">
        <f t="shared" si="9"/>
        <v>0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0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40</v>
      </c>
      <c r="U30" s="218">
        <f>SUM(C30,E30,G30,I30,K30,M30,O31,Q30,S30)</f>
        <v>1</v>
      </c>
      <c r="V30" s="26"/>
      <c r="W30" s="112"/>
      <c r="X30" s="118">
        <f t="shared" si="25"/>
        <v>52</v>
      </c>
      <c r="Y30" s="118">
        <f t="shared" si="25"/>
        <v>13</v>
      </c>
      <c r="Z30" s="118">
        <f t="shared" si="25"/>
        <v>0</v>
      </c>
      <c r="AA30" s="118">
        <f t="shared" si="25"/>
        <v>0</v>
      </c>
      <c r="AB30" s="118">
        <f t="shared" si="25"/>
        <v>0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0</v>
      </c>
      <c r="AM30" s="118">
        <f t="shared" si="27"/>
        <v>0</v>
      </c>
      <c r="AN30" s="118">
        <f t="shared" si="27"/>
        <v>0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16</v>
      </c>
      <c r="BB30" s="204">
        <f t="shared" si="26"/>
        <v>2</v>
      </c>
      <c r="BC30" s="204">
        <f t="shared" si="26"/>
        <v>0</v>
      </c>
      <c r="BD30" s="204">
        <f t="shared" si="26"/>
        <v>0</v>
      </c>
      <c r="BE30" s="204">
        <f t="shared" si="26"/>
        <v>0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2</v>
      </c>
      <c r="CB30" s="233">
        <v>1</v>
      </c>
      <c r="CC30" s="233">
        <v>0</v>
      </c>
      <c r="CD30" s="233">
        <v>0</v>
      </c>
      <c r="CE30" s="233">
        <v>0</v>
      </c>
      <c r="CF30" s="233">
        <v>0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5" thickBot="1" x14ac:dyDescent="0.35">
      <c r="A31" s="18" t="s">
        <v>52</v>
      </c>
      <c r="B31" s="212">
        <f>X34</f>
        <v>16</v>
      </c>
      <c r="C31" s="218">
        <f>AL34</f>
        <v>1</v>
      </c>
      <c r="D31" s="212">
        <f>Y34</f>
        <v>2</v>
      </c>
      <c r="E31" s="218">
        <f>AM34</f>
        <v>0</v>
      </c>
      <c r="F31" s="212">
        <f>Z34</f>
        <v>0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18</v>
      </c>
      <c r="U31" s="218">
        <f>SUM(C31,E31,G31,I31,K31,M31,O32,Q31,S31)</f>
        <v>1</v>
      </c>
      <c r="V31" s="26"/>
      <c r="W31" s="112"/>
      <c r="X31" s="118">
        <f t="shared" si="25"/>
        <v>34</v>
      </c>
      <c r="Y31" s="118">
        <f t="shared" si="25"/>
        <v>8</v>
      </c>
      <c r="Z31" s="118">
        <f t="shared" si="25"/>
        <v>1</v>
      </c>
      <c r="AA31" s="118">
        <f t="shared" si="25"/>
        <v>0</v>
      </c>
      <c r="AB31" s="118">
        <f t="shared" si="25"/>
        <v>0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1</v>
      </c>
      <c r="AM31" s="118">
        <f t="shared" si="27"/>
        <v>0</v>
      </c>
      <c r="AN31" s="118">
        <f t="shared" si="27"/>
        <v>0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8</v>
      </c>
      <c r="BB31" s="236">
        <f t="shared" si="26"/>
        <v>3</v>
      </c>
      <c r="BC31" s="236">
        <f t="shared" si="26"/>
        <v>0</v>
      </c>
      <c r="BD31" s="236">
        <f t="shared" si="26"/>
        <v>0</v>
      </c>
      <c r="BE31" s="236">
        <f t="shared" si="26"/>
        <v>0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8</v>
      </c>
      <c r="CB31" s="233">
        <v>4</v>
      </c>
      <c r="CC31" s="233">
        <v>1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4" thickTop="1" thickBot="1" x14ac:dyDescent="0.35">
      <c r="A32" s="25" t="s">
        <v>53</v>
      </c>
      <c r="B32" s="213">
        <f t="shared" ref="B32:S32" si="28">SUM(B8:B31)</f>
        <v>2676</v>
      </c>
      <c r="C32" s="219">
        <f t="shared" si="28"/>
        <v>58</v>
      </c>
      <c r="D32" s="213">
        <f t="shared" si="28"/>
        <v>370</v>
      </c>
      <c r="E32" s="219">
        <f>SUM(E8:E30)</f>
        <v>0</v>
      </c>
      <c r="F32" s="213">
        <f t="shared" si="28"/>
        <v>11</v>
      </c>
      <c r="G32" s="219">
        <f t="shared" si="28"/>
        <v>0</v>
      </c>
      <c r="H32" s="213">
        <f t="shared" si="28"/>
        <v>0</v>
      </c>
      <c r="I32" s="219">
        <f t="shared" si="28"/>
        <v>0</v>
      </c>
      <c r="J32" s="213">
        <f t="shared" si="28"/>
        <v>0</v>
      </c>
      <c r="K32" s="219">
        <f t="shared" si="28"/>
        <v>0</v>
      </c>
      <c r="L32" s="213">
        <f t="shared" si="28"/>
        <v>0</v>
      </c>
      <c r="M32" s="219">
        <f t="shared" si="28"/>
        <v>0</v>
      </c>
      <c r="N32" s="213">
        <f t="shared" si="28"/>
        <v>0</v>
      </c>
      <c r="O32" s="219">
        <f>SUM(O8:O31)</f>
        <v>0</v>
      </c>
      <c r="P32" s="213">
        <f t="shared" si="28"/>
        <v>0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3057</v>
      </c>
      <c r="U32" s="219">
        <f>SUM(U8:U31)</f>
        <v>58</v>
      </c>
      <c r="V32" s="28"/>
      <c r="W32" s="112"/>
      <c r="X32" s="118">
        <f>BA29</f>
        <v>31</v>
      </c>
      <c r="Y32" s="118">
        <f t="shared" si="25"/>
        <v>9</v>
      </c>
      <c r="Z32" s="118">
        <f t="shared" si="25"/>
        <v>0</v>
      </c>
      <c r="AA32" s="118">
        <f t="shared" si="25"/>
        <v>0</v>
      </c>
      <c r="AB32" s="118">
        <f t="shared" si="25"/>
        <v>0</v>
      </c>
      <c r="AC32" s="118">
        <f t="shared" si="25"/>
        <v>0</v>
      </c>
      <c r="AD32" s="118">
        <f t="shared" si="25"/>
        <v>0</v>
      </c>
      <c r="AE32" s="118">
        <f t="shared" si="25"/>
        <v>0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1</v>
      </c>
      <c r="AM32" s="118">
        <f t="shared" si="27"/>
        <v>0</v>
      </c>
      <c r="AN32" s="118">
        <f t="shared" si="27"/>
        <v>0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6</v>
      </c>
      <c r="BB32" s="236">
        <f t="shared" si="26"/>
        <v>1</v>
      </c>
      <c r="BC32" s="236">
        <f t="shared" si="26"/>
        <v>1</v>
      </c>
      <c r="BD32" s="236">
        <f t="shared" si="26"/>
        <v>0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16</v>
      </c>
      <c r="CB32" s="233">
        <v>5</v>
      </c>
      <c r="CC32" s="233">
        <v>0</v>
      </c>
      <c r="CD32" s="233">
        <v>0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5" thickTop="1" x14ac:dyDescent="0.3">
      <c r="A33" s="27" t="s">
        <v>126</v>
      </c>
      <c r="B33" s="214">
        <f>B32/T32</f>
        <v>0.87536800785083413</v>
      </c>
      <c r="C33" s="220">
        <f>C32/T32</f>
        <v>1.8972849198560682E-2</v>
      </c>
      <c r="D33" s="214">
        <f>D32/T32</f>
        <v>0.12103369316323193</v>
      </c>
      <c r="E33" s="220">
        <f>E32/T32</f>
        <v>0</v>
      </c>
      <c r="F33" s="214">
        <f>F32/T32</f>
        <v>3.598298985933922E-3</v>
      </c>
      <c r="G33" s="220">
        <f>G32/T32</f>
        <v>0</v>
      </c>
      <c r="H33" s="214">
        <f>H32/T32</f>
        <v>0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1.8972849198560682E-2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3</v>
      </c>
      <c r="BO33" s="232">
        <v>0</v>
      </c>
      <c r="BP33" s="232">
        <v>0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52</v>
      </c>
      <c r="CB33" s="233">
        <v>20</v>
      </c>
      <c r="CC33" s="233">
        <v>0</v>
      </c>
      <c r="CD33" s="233">
        <v>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3" x14ac:dyDescent="0.3">
      <c r="A34" s="27" t="s">
        <v>112</v>
      </c>
      <c r="B34" s="215">
        <f t="shared" ref="B34:U34" si="29">SUM(B14:B28)</f>
        <v>2545</v>
      </c>
      <c r="C34" s="221">
        <f t="shared" si="29"/>
        <v>55</v>
      </c>
      <c r="D34" s="215">
        <f t="shared" si="29"/>
        <v>337</v>
      </c>
      <c r="E34" s="221">
        <f t="shared" si="29"/>
        <v>0</v>
      </c>
      <c r="F34" s="215">
        <f t="shared" si="29"/>
        <v>7</v>
      </c>
      <c r="G34" s="221">
        <f t="shared" si="29"/>
        <v>0</v>
      </c>
      <c r="H34" s="215">
        <f t="shared" si="29"/>
        <v>0</v>
      </c>
      <c r="I34" s="221">
        <f t="shared" si="29"/>
        <v>0</v>
      </c>
      <c r="J34" s="215">
        <f t="shared" si="29"/>
        <v>0</v>
      </c>
      <c r="K34" s="221">
        <f t="shared" si="29"/>
        <v>0</v>
      </c>
      <c r="L34" s="215">
        <f t="shared" si="29"/>
        <v>0</v>
      </c>
      <c r="M34" s="221">
        <f t="shared" si="29"/>
        <v>0</v>
      </c>
      <c r="N34" s="215">
        <f t="shared" si="29"/>
        <v>0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2889</v>
      </c>
      <c r="U34" s="221">
        <f t="shared" si="29"/>
        <v>55</v>
      </c>
      <c r="V34" s="29"/>
      <c r="W34" s="112"/>
      <c r="X34" s="118">
        <f>BA30</f>
        <v>16</v>
      </c>
      <c r="Y34" s="118">
        <f t="shared" ref="Y34:AI34" si="30">BB30</f>
        <v>2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1</v>
      </c>
      <c r="AM34" s="118">
        <f t="shared" si="31"/>
        <v>0</v>
      </c>
      <c r="AN34" s="118">
        <f t="shared" si="31"/>
        <v>0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0</v>
      </c>
      <c r="BB34" s="236">
        <f t="shared" ref="BB34:BL49" si="32">BO29+CB29</f>
        <v>0</v>
      </c>
      <c r="BC34" s="236">
        <f t="shared" si="32"/>
        <v>0</v>
      </c>
      <c r="BD34" s="236">
        <f t="shared" si="32"/>
        <v>0</v>
      </c>
      <c r="BE34" s="236">
        <f t="shared" si="32"/>
        <v>0</v>
      </c>
      <c r="BF34" s="236">
        <f t="shared" si="32"/>
        <v>0</v>
      </c>
      <c r="BG34" s="236">
        <f t="shared" si="32"/>
        <v>0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9</v>
      </c>
      <c r="BO34" s="232">
        <v>0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270</v>
      </c>
      <c r="CB34" s="233">
        <v>48</v>
      </c>
      <c r="CC34" s="233">
        <v>2</v>
      </c>
      <c r="CD34" s="233">
        <v>0</v>
      </c>
      <c r="CE34" s="233">
        <v>0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5" thickBot="1" x14ac:dyDescent="0.35">
      <c r="A35" s="18" t="s">
        <v>113</v>
      </c>
      <c r="B35" s="216">
        <f>B32-B34</f>
        <v>131</v>
      </c>
      <c r="C35" s="222">
        <f t="shared" ref="C35:U35" si="33">C32-C34</f>
        <v>3</v>
      </c>
      <c r="D35" s="216">
        <f t="shared" si="33"/>
        <v>33</v>
      </c>
      <c r="E35" s="222">
        <f t="shared" si="33"/>
        <v>0</v>
      </c>
      <c r="F35" s="216">
        <f t="shared" si="33"/>
        <v>4</v>
      </c>
      <c r="G35" s="222">
        <f t="shared" si="33"/>
        <v>0</v>
      </c>
      <c r="H35" s="216">
        <f t="shared" si="33"/>
        <v>0</v>
      </c>
      <c r="I35" s="222">
        <f t="shared" si="33"/>
        <v>0</v>
      </c>
      <c r="J35" s="216">
        <f t="shared" si="33"/>
        <v>0</v>
      </c>
      <c r="K35" s="222">
        <f t="shared" si="33"/>
        <v>0</v>
      </c>
      <c r="L35" s="216">
        <f t="shared" si="33"/>
        <v>0</v>
      </c>
      <c r="M35" s="222">
        <f t="shared" si="33"/>
        <v>0</v>
      </c>
      <c r="N35" s="216">
        <f t="shared" si="33"/>
        <v>0</v>
      </c>
      <c r="O35" s="222">
        <f t="shared" si="33"/>
        <v>0</v>
      </c>
      <c r="P35" s="216">
        <f t="shared" si="33"/>
        <v>0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168</v>
      </c>
      <c r="U35" s="222">
        <f t="shared" si="33"/>
        <v>3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2</v>
      </c>
      <c r="BB35" s="236">
        <f t="shared" si="32"/>
        <v>1</v>
      </c>
      <c r="BC35" s="236">
        <f t="shared" si="32"/>
        <v>0</v>
      </c>
      <c r="BD35" s="236">
        <f t="shared" si="32"/>
        <v>0</v>
      </c>
      <c r="BE35" s="236">
        <f t="shared" si="32"/>
        <v>0</v>
      </c>
      <c r="BF35" s="236">
        <f t="shared" si="32"/>
        <v>0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19</v>
      </c>
      <c r="BO35" s="232">
        <v>3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452</v>
      </c>
      <c r="CB35" s="233">
        <v>21</v>
      </c>
      <c r="CC35" s="233">
        <v>2</v>
      </c>
      <c r="CD35" s="233">
        <v>0</v>
      </c>
      <c r="CE35" s="233">
        <v>0</v>
      </c>
      <c r="CF35" s="233">
        <v>0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2999</v>
      </c>
      <c r="J36" s="238"/>
      <c r="K36" s="239"/>
      <c r="L36" s="240" t="s">
        <v>56</v>
      </c>
      <c r="M36" s="241">
        <f>U32</f>
        <v>58</v>
      </c>
      <c r="N36" s="58"/>
      <c r="O36" s="47"/>
      <c r="P36" s="51"/>
      <c r="Q36" s="48"/>
      <c r="R36" s="49" t="s">
        <v>57</v>
      </c>
      <c r="S36" s="49"/>
      <c r="T36" s="52">
        <f>I36+M36*2</f>
        <v>3115</v>
      </c>
      <c r="U36" s="50"/>
      <c r="V36" s="31"/>
      <c r="BA36" s="236">
        <f t="shared" si="34"/>
        <v>8</v>
      </c>
      <c r="BB36" s="236">
        <f t="shared" si="32"/>
        <v>4</v>
      </c>
      <c r="BC36" s="236">
        <f t="shared" si="32"/>
        <v>1</v>
      </c>
      <c r="BD36" s="236">
        <f t="shared" si="32"/>
        <v>0</v>
      </c>
      <c r="BE36" s="236">
        <f t="shared" si="32"/>
        <v>0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11</v>
      </c>
      <c r="BO36" s="232">
        <v>0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343</v>
      </c>
      <c r="CB36" s="233">
        <v>41</v>
      </c>
      <c r="CC36" s="233">
        <v>1</v>
      </c>
      <c r="CD36" s="233">
        <v>0</v>
      </c>
      <c r="CE36" s="233">
        <v>0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5" thickTop="1" x14ac:dyDescent="0.3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17.528622832842657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15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16</v>
      </c>
      <c r="BB37" s="236">
        <f t="shared" si="32"/>
        <v>5</v>
      </c>
      <c r="BC37" s="236">
        <f t="shared" si="32"/>
        <v>0</v>
      </c>
      <c r="BD37" s="236">
        <f t="shared" si="32"/>
        <v>0</v>
      </c>
      <c r="BE37" s="236">
        <f t="shared" si="32"/>
        <v>0</v>
      </c>
      <c r="BF37" s="236">
        <f t="shared" si="32"/>
        <v>0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6</v>
      </c>
      <c r="BO37" s="232">
        <v>1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137</v>
      </c>
      <c r="CB37" s="233">
        <v>23</v>
      </c>
      <c r="CC37" s="233">
        <v>1</v>
      </c>
      <c r="CD37" s="233">
        <v>1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">
      <c r="BA38" s="236">
        <f t="shared" si="34"/>
        <v>55</v>
      </c>
      <c r="BB38" s="236">
        <f t="shared" si="32"/>
        <v>20</v>
      </c>
      <c r="BC38" s="236">
        <f t="shared" si="32"/>
        <v>0</v>
      </c>
      <c r="BD38" s="236">
        <f t="shared" si="32"/>
        <v>0</v>
      </c>
      <c r="BE38" s="236">
        <f t="shared" si="32"/>
        <v>0</v>
      </c>
      <c r="BF38" s="236">
        <f t="shared" si="32"/>
        <v>0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6</v>
      </c>
      <c r="BO38" s="232">
        <v>0</v>
      </c>
      <c r="BP38" s="232">
        <v>0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115</v>
      </c>
      <c r="CB38" s="233">
        <v>29</v>
      </c>
      <c r="CC38" s="233">
        <v>1</v>
      </c>
      <c r="CD38" s="233">
        <v>0</v>
      </c>
      <c r="CE38" s="233">
        <v>0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3" x14ac:dyDescent="0.3">
      <c r="BA39" s="236">
        <f t="shared" si="34"/>
        <v>279</v>
      </c>
      <c r="BB39" s="236">
        <f t="shared" si="32"/>
        <v>48</v>
      </c>
      <c r="BC39" s="236">
        <f t="shared" si="32"/>
        <v>2</v>
      </c>
      <c r="BD39" s="236">
        <f t="shared" si="32"/>
        <v>0</v>
      </c>
      <c r="BE39" s="236">
        <f t="shared" si="32"/>
        <v>0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1</v>
      </c>
      <c r="BO39" s="232">
        <v>1</v>
      </c>
      <c r="BP39" s="232">
        <v>0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90</v>
      </c>
      <c r="CB39" s="233">
        <v>22</v>
      </c>
      <c r="CC39" s="233">
        <v>1</v>
      </c>
      <c r="CD39" s="233">
        <v>0</v>
      </c>
      <c r="CE39" s="233">
        <v>0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3" x14ac:dyDescent="0.3">
      <c r="BA40" s="236">
        <f t="shared" si="34"/>
        <v>471</v>
      </c>
      <c r="BB40" s="236">
        <f t="shared" si="32"/>
        <v>24</v>
      </c>
      <c r="BC40" s="236">
        <f t="shared" si="32"/>
        <v>2</v>
      </c>
      <c r="BD40" s="236">
        <f t="shared" si="32"/>
        <v>0</v>
      </c>
      <c r="BE40" s="236">
        <f t="shared" si="32"/>
        <v>0</v>
      </c>
      <c r="BF40" s="236">
        <f t="shared" si="32"/>
        <v>0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2</v>
      </c>
      <c r="BO40" s="232">
        <v>0</v>
      </c>
      <c r="BP40" s="232">
        <v>0</v>
      </c>
      <c r="BQ40" s="232">
        <v>0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92</v>
      </c>
      <c r="CB40" s="233">
        <v>29</v>
      </c>
      <c r="CC40" s="233">
        <v>1</v>
      </c>
      <c r="CD40" s="233">
        <v>0</v>
      </c>
      <c r="CE40" s="233">
        <v>0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3" x14ac:dyDescent="0.3">
      <c r="BA41" s="236">
        <f t="shared" si="34"/>
        <v>354</v>
      </c>
      <c r="BB41" s="236">
        <f t="shared" si="32"/>
        <v>41</v>
      </c>
      <c r="BC41" s="236">
        <f t="shared" si="32"/>
        <v>1</v>
      </c>
      <c r="BD41" s="236">
        <f t="shared" si="32"/>
        <v>0</v>
      </c>
      <c r="BE41" s="236">
        <f t="shared" si="32"/>
        <v>0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2</v>
      </c>
      <c r="BO41" s="232">
        <v>1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100</v>
      </c>
      <c r="CB41" s="233">
        <v>25</v>
      </c>
      <c r="CC41" s="233">
        <v>3</v>
      </c>
      <c r="CD41" s="233">
        <v>0</v>
      </c>
      <c r="CE41" s="233">
        <v>0</v>
      </c>
      <c r="CF41" s="233">
        <v>0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3" x14ac:dyDescent="0.3">
      <c r="BA42" s="236">
        <f t="shared" si="34"/>
        <v>143</v>
      </c>
      <c r="BB42" s="236">
        <f t="shared" si="32"/>
        <v>24</v>
      </c>
      <c r="BC42" s="236">
        <f t="shared" si="32"/>
        <v>1</v>
      </c>
      <c r="BD42" s="236">
        <f t="shared" si="32"/>
        <v>1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2</v>
      </c>
      <c r="BO42" s="232">
        <v>0</v>
      </c>
      <c r="BP42" s="232">
        <v>0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104</v>
      </c>
      <c r="CB42" s="233">
        <v>18</v>
      </c>
      <c r="CC42" s="233">
        <v>0</v>
      </c>
      <c r="CD42" s="233">
        <v>0</v>
      </c>
      <c r="CE42" s="233">
        <v>0</v>
      </c>
      <c r="CF42" s="233">
        <v>0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3" x14ac:dyDescent="0.3">
      <c r="BA43" s="236">
        <f t="shared" si="34"/>
        <v>121</v>
      </c>
      <c r="BB43" s="236">
        <f t="shared" si="32"/>
        <v>29</v>
      </c>
      <c r="BC43" s="236">
        <f t="shared" si="32"/>
        <v>1</v>
      </c>
      <c r="BD43" s="236">
        <f t="shared" si="32"/>
        <v>0</v>
      </c>
      <c r="BE43" s="236">
        <f t="shared" si="32"/>
        <v>0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3</v>
      </c>
      <c r="BO43" s="232">
        <v>0</v>
      </c>
      <c r="BP43" s="232">
        <v>0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148</v>
      </c>
      <c r="CB43" s="233">
        <v>7</v>
      </c>
      <c r="CC43" s="233">
        <v>0</v>
      </c>
      <c r="CD43" s="233">
        <v>0</v>
      </c>
      <c r="CE43" s="233">
        <v>0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3" x14ac:dyDescent="0.3">
      <c r="BA44" s="236">
        <f t="shared" si="34"/>
        <v>91</v>
      </c>
      <c r="BB44" s="236">
        <f t="shared" si="32"/>
        <v>23</v>
      </c>
      <c r="BC44" s="236">
        <f t="shared" si="32"/>
        <v>1</v>
      </c>
      <c r="BD44" s="236">
        <f t="shared" si="32"/>
        <v>0</v>
      </c>
      <c r="BE44" s="236">
        <f t="shared" si="32"/>
        <v>0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1</v>
      </c>
      <c r="BO44" s="232">
        <v>1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163</v>
      </c>
      <c r="CB44" s="233">
        <v>8</v>
      </c>
      <c r="CC44" s="233">
        <v>0</v>
      </c>
      <c r="CD44" s="233">
        <v>0</v>
      </c>
      <c r="CE44" s="233">
        <v>0</v>
      </c>
      <c r="CF44" s="233">
        <v>0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3" x14ac:dyDescent="0.3">
      <c r="BA45" s="236">
        <f t="shared" si="34"/>
        <v>94</v>
      </c>
      <c r="BB45" s="236">
        <f t="shared" si="32"/>
        <v>29</v>
      </c>
      <c r="BC45" s="236">
        <f t="shared" si="32"/>
        <v>1</v>
      </c>
      <c r="BD45" s="236">
        <f t="shared" si="32"/>
        <v>0</v>
      </c>
      <c r="BE45" s="236">
        <f t="shared" si="32"/>
        <v>0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2</v>
      </c>
      <c r="BO45" s="232">
        <v>1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169</v>
      </c>
      <c r="CB45" s="233">
        <v>12</v>
      </c>
      <c r="CC45" s="233">
        <v>0</v>
      </c>
      <c r="CD45" s="233">
        <v>0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3" x14ac:dyDescent="0.3">
      <c r="BA46" s="236">
        <f t="shared" si="34"/>
        <v>102</v>
      </c>
      <c r="BB46" s="236">
        <f t="shared" si="32"/>
        <v>26</v>
      </c>
      <c r="BC46" s="236">
        <f t="shared" si="32"/>
        <v>3</v>
      </c>
      <c r="BD46" s="236">
        <f t="shared" si="32"/>
        <v>0</v>
      </c>
      <c r="BE46" s="236">
        <f t="shared" si="32"/>
        <v>0</v>
      </c>
      <c r="BF46" s="236">
        <f t="shared" si="32"/>
        <v>0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5</v>
      </c>
      <c r="BO46" s="232">
        <v>0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154</v>
      </c>
      <c r="CB46" s="233">
        <v>12</v>
      </c>
      <c r="CC46" s="233">
        <v>3</v>
      </c>
      <c r="CD46" s="233">
        <v>0</v>
      </c>
      <c r="CE46" s="233">
        <v>0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3" x14ac:dyDescent="0.3">
      <c r="BA47" s="236">
        <f t="shared" si="34"/>
        <v>106</v>
      </c>
      <c r="BB47" s="236">
        <f t="shared" si="32"/>
        <v>18</v>
      </c>
      <c r="BC47" s="236">
        <f t="shared" si="32"/>
        <v>0</v>
      </c>
      <c r="BD47" s="236">
        <f t="shared" si="32"/>
        <v>0</v>
      </c>
      <c r="BE47" s="236">
        <f t="shared" si="32"/>
        <v>0</v>
      </c>
      <c r="BF47" s="236">
        <f t="shared" si="32"/>
        <v>0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1</v>
      </c>
      <c r="BO47" s="232">
        <v>0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69</v>
      </c>
      <c r="CB47" s="233">
        <v>14</v>
      </c>
      <c r="CC47" s="233">
        <v>0</v>
      </c>
      <c r="CD47" s="233">
        <v>0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3" x14ac:dyDescent="0.3">
      <c r="BA48" s="236">
        <f t="shared" si="34"/>
        <v>151</v>
      </c>
      <c r="BB48" s="236">
        <f t="shared" si="32"/>
        <v>7</v>
      </c>
      <c r="BC48" s="236">
        <f t="shared" si="32"/>
        <v>0</v>
      </c>
      <c r="BD48" s="236">
        <f t="shared" si="32"/>
        <v>0</v>
      </c>
      <c r="BE48" s="236">
        <f t="shared" si="32"/>
        <v>0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0</v>
      </c>
      <c r="BO48" s="232">
        <v>0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39</v>
      </c>
      <c r="CB48" s="233">
        <v>10</v>
      </c>
      <c r="CC48" s="233">
        <v>0</v>
      </c>
      <c r="CD48" s="233">
        <v>0</v>
      </c>
      <c r="CE48" s="233">
        <v>0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3" x14ac:dyDescent="0.3">
      <c r="BA49" s="236">
        <f t="shared" si="34"/>
        <v>164</v>
      </c>
      <c r="BB49" s="236">
        <f t="shared" si="32"/>
        <v>9</v>
      </c>
      <c r="BC49" s="236">
        <f t="shared" si="32"/>
        <v>0</v>
      </c>
      <c r="BD49" s="236">
        <f t="shared" si="32"/>
        <v>0</v>
      </c>
      <c r="BE49" s="236">
        <f t="shared" si="32"/>
        <v>0</v>
      </c>
      <c r="BF49" s="236">
        <f t="shared" si="32"/>
        <v>0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0</v>
      </c>
      <c r="BP49" s="232">
        <v>0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25</v>
      </c>
      <c r="CB49" s="233">
        <v>13</v>
      </c>
      <c r="CC49" s="233">
        <v>0</v>
      </c>
      <c r="CD49" s="233">
        <v>0</v>
      </c>
      <c r="CE49" s="233">
        <v>0</v>
      </c>
      <c r="CF49" s="233">
        <v>0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3" x14ac:dyDescent="0.3">
      <c r="BA50" s="236">
        <f t="shared" si="34"/>
        <v>171</v>
      </c>
      <c r="BB50" s="236">
        <f t="shared" si="34"/>
        <v>13</v>
      </c>
      <c r="BC50" s="236">
        <f t="shared" si="34"/>
        <v>0</v>
      </c>
      <c r="BD50" s="236">
        <f t="shared" si="34"/>
        <v>0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0</v>
      </c>
      <c r="BK50" s="236">
        <f t="shared" si="34"/>
        <v>0</v>
      </c>
      <c r="BL50" s="236">
        <f t="shared" si="34"/>
        <v>0</v>
      </c>
      <c r="BM50" s="235"/>
      <c r="BN50" s="232">
        <v>1</v>
      </c>
      <c r="BO50" s="232">
        <v>0</v>
      </c>
      <c r="BP50" s="232">
        <v>0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19</v>
      </c>
      <c r="CB50" s="233">
        <v>4</v>
      </c>
      <c r="CC50" s="233">
        <v>0</v>
      </c>
      <c r="CD50" s="233">
        <v>0</v>
      </c>
      <c r="CE50" s="233">
        <v>0</v>
      </c>
      <c r="CF50" s="233">
        <v>0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35">
      <c r="BA51" s="236">
        <f t="shared" ref="BA51:BL66" si="35">BN46+CA46</f>
        <v>159</v>
      </c>
      <c r="BB51" s="236">
        <f t="shared" si="35"/>
        <v>12</v>
      </c>
      <c r="BC51" s="236">
        <f t="shared" si="35"/>
        <v>3</v>
      </c>
      <c r="BD51" s="236">
        <f t="shared" si="35"/>
        <v>0</v>
      </c>
      <c r="BE51" s="236">
        <f t="shared" si="35"/>
        <v>0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14</v>
      </c>
      <c r="CB51" s="233">
        <v>6</v>
      </c>
      <c r="CC51" s="233">
        <v>0</v>
      </c>
      <c r="CD51" s="233">
        <v>0</v>
      </c>
      <c r="CE51" s="233">
        <v>0</v>
      </c>
      <c r="CF51" s="233">
        <v>0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3.5" thickBot="1" x14ac:dyDescent="0.35">
      <c r="BA52" s="236">
        <f t="shared" si="35"/>
        <v>70</v>
      </c>
      <c r="BB52" s="236">
        <f t="shared" si="35"/>
        <v>14</v>
      </c>
      <c r="BC52" s="236">
        <f t="shared" si="35"/>
        <v>0</v>
      </c>
      <c r="BD52" s="236">
        <f t="shared" si="35"/>
        <v>0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0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7</v>
      </c>
      <c r="CB52" s="233">
        <v>2</v>
      </c>
      <c r="CC52" s="233">
        <v>0</v>
      </c>
      <c r="CD52" s="233">
        <v>0</v>
      </c>
      <c r="CE52" s="233">
        <v>0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3" x14ac:dyDescent="0.3">
      <c r="BA53" s="236">
        <f t="shared" si="35"/>
        <v>39</v>
      </c>
      <c r="BB53" s="236">
        <f t="shared" si="35"/>
        <v>10</v>
      </c>
      <c r="BC53" s="236">
        <f t="shared" si="35"/>
        <v>0</v>
      </c>
      <c r="BD53" s="236">
        <f t="shared" si="35"/>
        <v>0</v>
      </c>
      <c r="BE53" s="236">
        <f t="shared" si="35"/>
        <v>0</v>
      </c>
      <c r="BF53" s="236">
        <f t="shared" si="35"/>
        <v>0</v>
      </c>
      <c r="BG53" s="236">
        <f t="shared" si="35"/>
        <v>0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5</v>
      </c>
      <c r="CB53" s="233">
        <v>3</v>
      </c>
      <c r="CC53" s="233">
        <v>0</v>
      </c>
      <c r="CD53" s="233">
        <v>0</v>
      </c>
      <c r="CE53" s="233">
        <v>0</v>
      </c>
      <c r="CF53" s="233">
        <v>0</v>
      </c>
      <c r="CG53" s="233">
        <v>0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3" x14ac:dyDescent="0.3">
      <c r="V54" s="37" t="s">
        <v>62</v>
      </c>
      <c r="W54" s="112"/>
      <c r="BA54" s="236">
        <f t="shared" si="35"/>
        <v>25</v>
      </c>
      <c r="BB54" s="236">
        <f t="shared" si="35"/>
        <v>13</v>
      </c>
      <c r="BC54" s="236">
        <f t="shared" si="35"/>
        <v>0</v>
      </c>
      <c r="BD54" s="236">
        <f t="shared" si="35"/>
        <v>0</v>
      </c>
      <c r="BE54" s="236">
        <f t="shared" si="35"/>
        <v>0</v>
      </c>
      <c r="BF54" s="236">
        <f t="shared" si="35"/>
        <v>0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4</v>
      </c>
      <c r="CB54" s="233">
        <v>0</v>
      </c>
      <c r="CC54" s="233">
        <v>0</v>
      </c>
      <c r="CD54" s="233">
        <v>0</v>
      </c>
      <c r="CE54" s="233">
        <v>0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5" thickBot="1" x14ac:dyDescent="0.35">
      <c r="V55" s="37" t="s">
        <v>63</v>
      </c>
      <c r="W55" s="112"/>
      <c r="BA55" s="236">
        <f>BN50+CA50</f>
        <v>20</v>
      </c>
      <c r="BB55" s="236">
        <f t="shared" si="35"/>
        <v>4</v>
      </c>
      <c r="BC55" s="236">
        <f t="shared" si="35"/>
        <v>0</v>
      </c>
      <c r="BD55" s="236">
        <f t="shared" si="35"/>
        <v>0</v>
      </c>
      <c r="BE55" s="236">
        <f t="shared" si="35"/>
        <v>0</v>
      </c>
      <c r="BF55" s="236">
        <f t="shared" si="35"/>
        <v>0</v>
      </c>
      <c r="BG55" s="236">
        <f t="shared" si="35"/>
        <v>0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0</v>
      </c>
      <c r="BO55" s="232">
        <v>0</v>
      </c>
      <c r="BP55" s="232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6</v>
      </c>
      <c r="CB55" s="233">
        <v>3</v>
      </c>
      <c r="CC55" s="233">
        <v>0</v>
      </c>
      <c r="CD55" s="233">
        <v>0</v>
      </c>
      <c r="CE55" s="233">
        <v>0</v>
      </c>
      <c r="CF55" s="233">
        <v>0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5" thickBot="1" x14ac:dyDescent="0.35">
      <c r="V56" s="37" t="s">
        <v>64</v>
      </c>
      <c r="W56" s="112"/>
      <c r="AZ56" s="68" t="s">
        <v>78</v>
      </c>
      <c r="BA56" s="247">
        <f>BN51+CA51</f>
        <v>14</v>
      </c>
      <c r="BB56" s="247">
        <f t="shared" si="35"/>
        <v>6</v>
      </c>
      <c r="BC56" s="247">
        <f t="shared" si="35"/>
        <v>0</v>
      </c>
      <c r="BD56" s="247">
        <f t="shared" si="35"/>
        <v>0</v>
      </c>
      <c r="BE56" s="247">
        <f t="shared" si="35"/>
        <v>0</v>
      </c>
      <c r="BF56" s="247">
        <f t="shared" si="35"/>
        <v>0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0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14</v>
      </c>
      <c r="CB56" s="233">
        <v>5</v>
      </c>
      <c r="CC56" s="233">
        <v>1</v>
      </c>
      <c r="CD56" s="233">
        <v>0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3" x14ac:dyDescent="0.3">
      <c r="V57" s="37" t="s">
        <v>65</v>
      </c>
      <c r="W57" s="112"/>
      <c r="BA57" s="247">
        <f t="shared" ref="BA57:BL72" si="36">BN52+CA52</f>
        <v>7</v>
      </c>
      <c r="BB57" s="247">
        <f t="shared" si="35"/>
        <v>2</v>
      </c>
      <c r="BC57" s="247">
        <f t="shared" si="35"/>
        <v>0</v>
      </c>
      <c r="BD57" s="247">
        <f t="shared" si="35"/>
        <v>0</v>
      </c>
      <c r="BE57" s="247">
        <f t="shared" si="35"/>
        <v>0</v>
      </c>
      <c r="BF57" s="247">
        <f t="shared" si="35"/>
        <v>0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7</v>
      </c>
      <c r="BO57" s="232">
        <v>0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50</v>
      </c>
      <c r="CB57" s="233">
        <v>13</v>
      </c>
      <c r="CC57" s="233">
        <v>1</v>
      </c>
      <c r="CD57" s="233">
        <v>0</v>
      </c>
      <c r="CE57" s="233">
        <v>0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3" x14ac:dyDescent="0.3">
      <c r="V58" s="37" t="s">
        <v>66</v>
      </c>
      <c r="W58" s="112"/>
      <c r="BA58" s="247">
        <f t="shared" si="36"/>
        <v>5</v>
      </c>
      <c r="BB58" s="247">
        <f t="shared" si="35"/>
        <v>3</v>
      </c>
      <c r="BC58" s="247">
        <f t="shared" si="35"/>
        <v>0</v>
      </c>
      <c r="BD58" s="247">
        <f t="shared" si="35"/>
        <v>0</v>
      </c>
      <c r="BE58" s="247">
        <f t="shared" si="35"/>
        <v>0</v>
      </c>
      <c r="BF58" s="247">
        <f t="shared" si="35"/>
        <v>0</v>
      </c>
      <c r="BG58" s="247">
        <f t="shared" si="35"/>
        <v>0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11</v>
      </c>
      <c r="BO58" s="232">
        <v>2</v>
      </c>
      <c r="BP58" s="232">
        <v>0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196</v>
      </c>
      <c r="CB58" s="233">
        <v>48</v>
      </c>
      <c r="CC58" s="233">
        <v>3</v>
      </c>
      <c r="CD58" s="233">
        <v>0</v>
      </c>
      <c r="CE58" s="233">
        <v>0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3" x14ac:dyDescent="0.3">
      <c r="V59" s="37" t="s">
        <v>67</v>
      </c>
      <c r="W59" s="112"/>
      <c r="BA59" s="247">
        <f t="shared" si="36"/>
        <v>4</v>
      </c>
      <c r="BB59" s="247">
        <f t="shared" si="35"/>
        <v>0</v>
      </c>
      <c r="BC59" s="247">
        <f t="shared" si="35"/>
        <v>0</v>
      </c>
      <c r="BD59" s="247">
        <f t="shared" si="35"/>
        <v>0</v>
      </c>
      <c r="BE59" s="247">
        <f t="shared" si="35"/>
        <v>0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13</v>
      </c>
      <c r="BO59" s="232">
        <v>1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326</v>
      </c>
      <c r="CB59" s="233">
        <v>52</v>
      </c>
      <c r="CC59" s="233">
        <v>3</v>
      </c>
      <c r="CD59" s="233">
        <v>0</v>
      </c>
      <c r="CE59" s="233">
        <v>0</v>
      </c>
      <c r="CF59" s="233">
        <v>0</v>
      </c>
      <c r="CG59" s="233">
        <v>0</v>
      </c>
      <c r="CH59" s="233">
        <v>0</v>
      </c>
      <c r="CI59" s="233">
        <v>0</v>
      </c>
      <c r="CJ59" s="233">
        <v>0</v>
      </c>
      <c r="CK59" s="233">
        <v>0</v>
      </c>
      <c r="CL59" s="233">
        <v>0</v>
      </c>
    </row>
    <row r="60" spans="1:124" ht="13" x14ac:dyDescent="0.3">
      <c r="V60" s="37" t="s">
        <v>68</v>
      </c>
      <c r="W60" s="112"/>
      <c r="BA60" s="247">
        <f t="shared" si="36"/>
        <v>6</v>
      </c>
      <c r="BB60" s="247">
        <f t="shared" si="35"/>
        <v>3</v>
      </c>
      <c r="BC60" s="247">
        <f t="shared" si="35"/>
        <v>0</v>
      </c>
      <c r="BD60" s="247">
        <f t="shared" si="35"/>
        <v>0</v>
      </c>
      <c r="BE60" s="247">
        <f t="shared" si="35"/>
        <v>0</v>
      </c>
      <c r="BF60" s="247">
        <f t="shared" si="35"/>
        <v>0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9</v>
      </c>
      <c r="BO60" s="232">
        <v>0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239</v>
      </c>
      <c r="CB60" s="233">
        <v>29</v>
      </c>
      <c r="CC60" s="233">
        <v>2</v>
      </c>
      <c r="CD60" s="233">
        <v>0</v>
      </c>
      <c r="CE60" s="233">
        <v>0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3" x14ac:dyDescent="0.3">
      <c r="V61" s="37" t="s">
        <v>69</v>
      </c>
      <c r="W61" s="112"/>
      <c r="BA61" s="247">
        <f t="shared" si="36"/>
        <v>14</v>
      </c>
      <c r="BB61" s="247">
        <f t="shared" si="35"/>
        <v>5</v>
      </c>
      <c r="BC61" s="247">
        <f t="shared" si="35"/>
        <v>1</v>
      </c>
      <c r="BD61" s="247">
        <f t="shared" si="35"/>
        <v>0</v>
      </c>
      <c r="BE61" s="247">
        <f t="shared" si="35"/>
        <v>0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6</v>
      </c>
      <c r="BO61" s="232">
        <v>1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143</v>
      </c>
      <c r="CB61" s="233">
        <v>40</v>
      </c>
      <c r="CC61" s="233">
        <v>0</v>
      </c>
      <c r="CD61" s="233">
        <v>0</v>
      </c>
      <c r="CE61" s="233">
        <v>0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3" x14ac:dyDescent="0.3">
      <c r="V62" s="37" t="s">
        <v>70</v>
      </c>
      <c r="W62" s="112"/>
      <c r="BA62" s="247">
        <f t="shared" si="36"/>
        <v>57</v>
      </c>
      <c r="BB62" s="247">
        <f t="shared" si="35"/>
        <v>13</v>
      </c>
      <c r="BC62" s="247">
        <f t="shared" si="35"/>
        <v>1</v>
      </c>
      <c r="BD62" s="247">
        <f t="shared" si="35"/>
        <v>0</v>
      </c>
      <c r="BE62" s="247">
        <f t="shared" si="35"/>
        <v>0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2</v>
      </c>
      <c r="BO62" s="232">
        <v>1</v>
      </c>
      <c r="BP62" s="232">
        <v>0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104</v>
      </c>
      <c r="CB62" s="233">
        <v>25</v>
      </c>
      <c r="CC62" s="233">
        <v>1</v>
      </c>
      <c r="CD62" s="233">
        <v>1</v>
      </c>
      <c r="CE62" s="233">
        <v>0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3" x14ac:dyDescent="0.3">
      <c r="A63" s="248">
        <f>(H32+J32+L32+N32+P32+R32)/T32</f>
        <v>0</v>
      </c>
      <c r="B63" s="249" t="s">
        <v>71</v>
      </c>
      <c r="L63" s="250">
        <f>(I32+K32+M32+O32+Q32+S32)/U32</f>
        <v>0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207</v>
      </c>
      <c r="BB63" s="247">
        <f t="shared" si="35"/>
        <v>50</v>
      </c>
      <c r="BC63" s="247">
        <f t="shared" si="35"/>
        <v>3</v>
      </c>
      <c r="BD63" s="247">
        <f t="shared" si="35"/>
        <v>0</v>
      </c>
      <c r="BE63" s="247">
        <f t="shared" si="35"/>
        <v>0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1</v>
      </c>
      <c r="BO63" s="232">
        <v>0</v>
      </c>
      <c r="BP63" s="232">
        <v>0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113</v>
      </c>
      <c r="CB63" s="233">
        <v>20</v>
      </c>
      <c r="CC63" s="233">
        <v>3</v>
      </c>
      <c r="CD63" s="233">
        <v>0</v>
      </c>
      <c r="CE63" s="233">
        <v>0</v>
      </c>
      <c r="CF63" s="233">
        <v>0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3" x14ac:dyDescent="0.3">
      <c r="A64" s="248">
        <f>(P32+R32)/T32</f>
        <v>0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339</v>
      </c>
      <c r="BB64" s="247">
        <f t="shared" si="35"/>
        <v>53</v>
      </c>
      <c r="BC64" s="247">
        <f t="shared" si="35"/>
        <v>3</v>
      </c>
      <c r="BD64" s="247">
        <f t="shared" si="35"/>
        <v>0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0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1</v>
      </c>
      <c r="BO64" s="232">
        <v>1</v>
      </c>
      <c r="BP64" s="232">
        <v>0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125</v>
      </c>
      <c r="CB64" s="233">
        <v>27</v>
      </c>
      <c r="CC64" s="233">
        <v>0</v>
      </c>
      <c r="CD64" s="233">
        <v>0</v>
      </c>
      <c r="CE64" s="233">
        <v>0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248</v>
      </c>
      <c r="BB65" s="247">
        <f t="shared" si="35"/>
        <v>29</v>
      </c>
      <c r="BC65" s="247">
        <f t="shared" si="35"/>
        <v>2</v>
      </c>
      <c r="BD65" s="247">
        <f t="shared" si="35"/>
        <v>0</v>
      </c>
      <c r="BE65" s="247">
        <f t="shared" si="35"/>
        <v>0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4</v>
      </c>
      <c r="BO65" s="232">
        <v>0</v>
      </c>
      <c r="BP65" s="232">
        <v>0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119</v>
      </c>
      <c r="CB65" s="233">
        <v>21</v>
      </c>
      <c r="CC65" s="233">
        <v>0</v>
      </c>
      <c r="CD65" s="233">
        <v>0</v>
      </c>
      <c r="CE65" s="233">
        <v>0</v>
      </c>
      <c r="CF65" s="233">
        <v>0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" thickBot="1" x14ac:dyDescent="0.4">
      <c r="A66" s="361" t="str">
        <f>A1</f>
        <v>Comptages vitesse TV/PL à Vincennes</v>
      </c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71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149</v>
      </c>
      <c r="BB66" s="247">
        <f t="shared" si="35"/>
        <v>41</v>
      </c>
      <c r="BC66" s="247">
        <f t="shared" si="35"/>
        <v>0</v>
      </c>
      <c r="BD66" s="247">
        <f t="shared" si="35"/>
        <v>0</v>
      </c>
      <c r="BE66" s="247">
        <f t="shared" si="35"/>
        <v>0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3</v>
      </c>
      <c r="BO66" s="232">
        <v>0</v>
      </c>
      <c r="BP66" s="232">
        <v>0</v>
      </c>
      <c r="BQ66" s="232">
        <v>0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131</v>
      </c>
      <c r="CB66" s="233">
        <v>14</v>
      </c>
      <c r="CC66" s="233">
        <v>0</v>
      </c>
      <c r="CD66" s="233">
        <v>0</v>
      </c>
      <c r="CE66" s="233">
        <v>0</v>
      </c>
      <c r="CF66" s="233">
        <v>0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106</v>
      </c>
      <c r="BB67" s="247">
        <f t="shared" si="36"/>
        <v>26</v>
      </c>
      <c r="BC67" s="247">
        <f t="shared" si="36"/>
        <v>1</v>
      </c>
      <c r="BD67" s="247">
        <f t="shared" si="36"/>
        <v>1</v>
      </c>
      <c r="BE67" s="247">
        <f t="shared" si="36"/>
        <v>0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2</v>
      </c>
      <c r="BO67" s="232">
        <v>0</v>
      </c>
      <c r="BP67" s="232">
        <v>0</v>
      </c>
      <c r="BQ67" s="232">
        <v>0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139</v>
      </c>
      <c r="CB67" s="233">
        <v>19</v>
      </c>
      <c r="CC67" s="233">
        <v>0</v>
      </c>
      <c r="CD67" s="233">
        <v>0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" x14ac:dyDescent="0.3">
      <c r="A68" s="112" t="s">
        <v>75</v>
      </c>
      <c r="E68" s="252" t="str">
        <f>BB5</f>
        <v>mardi 21 septembres 2021</v>
      </c>
      <c r="I68" s="112" t="str">
        <f>I3</f>
        <v>Entre</v>
      </c>
      <c r="J68" s="253" t="str">
        <f>J3</f>
        <v>Rue Leroyer</v>
      </c>
      <c r="K68" s="112"/>
      <c r="L68" s="116"/>
      <c r="M68" s="112"/>
      <c r="N68" s="112"/>
      <c r="O68" s="112" t="str">
        <f>O3</f>
        <v>Et</v>
      </c>
      <c r="P68" s="234" t="str">
        <f>P3</f>
        <v>Rue Crébillon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114</v>
      </c>
      <c r="BB68" s="247">
        <f t="shared" si="36"/>
        <v>20</v>
      </c>
      <c r="BC68" s="247">
        <f t="shared" si="36"/>
        <v>3</v>
      </c>
      <c r="BD68" s="247">
        <f t="shared" si="36"/>
        <v>0</v>
      </c>
      <c r="BE68" s="247">
        <f t="shared" si="36"/>
        <v>0</v>
      </c>
      <c r="BF68" s="247">
        <f t="shared" si="36"/>
        <v>0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4</v>
      </c>
      <c r="BO68" s="232">
        <v>0</v>
      </c>
      <c r="BP68" s="232">
        <v>0</v>
      </c>
      <c r="BQ68" s="232">
        <v>0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165</v>
      </c>
      <c r="CB68" s="233">
        <v>11</v>
      </c>
      <c r="CC68" s="233">
        <v>4</v>
      </c>
      <c r="CD68" s="233">
        <v>0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6" thickBot="1" x14ac:dyDescent="0.4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126</v>
      </c>
      <c r="BB69" s="247">
        <f t="shared" si="36"/>
        <v>28</v>
      </c>
      <c r="BC69" s="247">
        <f t="shared" si="36"/>
        <v>0</v>
      </c>
      <c r="BD69" s="247">
        <f t="shared" si="36"/>
        <v>0</v>
      </c>
      <c r="BE69" s="247">
        <f t="shared" si="36"/>
        <v>0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3</v>
      </c>
      <c r="BO69" s="232">
        <v>0</v>
      </c>
      <c r="BP69" s="232">
        <v>0</v>
      </c>
      <c r="BQ69" s="232">
        <v>0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196</v>
      </c>
      <c r="CB69" s="233">
        <v>14</v>
      </c>
      <c r="CC69" s="233">
        <v>0</v>
      </c>
      <c r="CD69" s="233">
        <v>0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123</v>
      </c>
      <c r="BB70" s="247">
        <f t="shared" si="36"/>
        <v>21</v>
      </c>
      <c r="BC70" s="247">
        <f t="shared" si="36"/>
        <v>0</v>
      </c>
      <c r="BD70" s="247">
        <f t="shared" si="36"/>
        <v>0</v>
      </c>
      <c r="BE70" s="247">
        <f t="shared" si="36"/>
        <v>0</v>
      </c>
      <c r="BF70" s="247">
        <f t="shared" si="36"/>
        <v>0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2</v>
      </c>
      <c r="BO70" s="232">
        <v>0</v>
      </c>
      <c r="BP70" s="232">
        <v>0</v>
      </c>
      <c r="BQ70" s="232">
        <v>0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125</v>
      </c>
      <c r="CB70" s="233">
        <v>16</v>
      </c>
      <c r="CC70" s="233">
        <v>0</v>
      </c>
      <c r="CD70" s="233">
        <v>0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134</v>
      </c>
      <c r="BB71" s="247">
        <f t="shared" si="36"/>
        <v>14</v>
      </c>
      <c r="BC71" s="247">
        <f t="shared" si="36"/>
        <v>0</v>
      </c>
      <c r="BD71" s="247">
        <f t="shared" si="36"/>
        <v>0</v>
      </c>
      <c r="BE71" s="247">
        <f t="shared" si="36"/>
        <v>0</v>
      </c>
      <c r="BF71" s="247">
        <f t="shared" si="36"/>
        <v>0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3</v>
      </c>
      <c r="BO71" s="232">
        <v>0</v>
      </c>
      <c r="BP71" s="232">
        <v>0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83</v>
      </c>
      <c r="CB71" s="233">
        <v>20</v>
      </c>
      <c r="CC71" s="233">
        <v>0</v>
      </c>
      <c r="CD71" s="233">
        <v>0</v>
      </c>
      <c r="CE71" s="233">
        <v>0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141</v>
      </c>
      <c r="BB72" s="247">
        <f t="shared" si="36"/>
        <v>19</v>
      </c>
      <c r="BC72" s="247">
        <f t="shared" si="36"/>
        <v>0</v>
      </c>
      <c r="BD72" s="247">
        <f t="shared" si="36"/>
        <v>0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3</v>
      </c>
      <c r="BO72" s="232">
        <v>0</v>
      </c>
      <c r="BP72" s="232">
        <v>0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49</v>
      </c>
      <c r="CB72" s="233">
        <v>7</v>
      </c>
      <c r="CC72" s="233">
        <v>0</v>
      </c>
      <c r="CD72" s="233">
        <v>0</v>
      </c>
      <c r="CE72" s="233">
        <v>0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5" thickTop="1" x14ac:dyDescent="0.3">
      <c r="A73" s="27" t="s">
        <v>29</v>
      </c>
      <c r="B73" s="212">
        <f t="shared" ref="B73:B93" si="37">X77</f>
        <v>8</v>
      </c>
      <c r="C73" s="218">
        <f t="shared" ref="C73:C93" si="38">AL77</f>
        <v>0</v>
      </c>
      <c r="D73" s="212">
        <f t="shared" ref="D73:D93" si="39">Y77</f>
        <v>3</v>
      </c>
      <c r="E73" s="218">
        <f t="shared" ref="E73:E93" si="40">AM77</f>
        <v>0</v>
      </c>
      <c r="F73" s="212">
        <f t="shared" ref="F73:F93" si="41">Z77</f>
        <v>0</v>
      </c>
      <c r="G73" s="218">
        <f t="shared" ref="G73:G93" si="42">AN77</f>
        <v>0</v>
      </c>
      <c r="H73" s="212">
        <f t="shared" ref="H73:H93" si="43">AA77</f>
        <v>0</v>
      </c>
      <c r="I73" s="218">
        <f t="shared" ref="I73:I93" si="44">AO77</f>
        <v>0</v>
      </c>
      <c r="J73" s="212">
        <f t="shared" ref="J73:J93" si="45">AB77</f>
        <v>0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11</v>
      </c>
      <c r="U73" s="218">
        <f t="shared" ref="U73:U96" si="56">SUM(C73,E73,G73,I73,K73,M73,O73,Q73,S73)</f>
        <v>0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169</v>
      </c>
      <c r="BB73" s="247">
        <f t="shared" si="57"/>
        <v>11</v>
      </c>
      <c r="BC73" s="247">
        <f t="shared" si="57"/>
        <v>4</v>
      </c>
      <c r="BD73" s="247">
        <f t="shared" si="57"/>
        <v>0</v>
      </c>
      <c r="BE73" s="247">
        <f t="shared" si="57"/>
        <v>0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0</v>
      </c>
      <c r="BO73" s="232">
        <v>0</v>
      </c>
      <c r="BP73" s="232">
        <v>0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29</v>
      </c>
      <c r="CB73" s="233">
        <v>7</v>
      </c>
      <c r="CC73" s="233">
        <v>2</v>
      </c>
      <c r="CD73" s="233">
        <v>0</v>
      </c>
      <c r="CE73" s="233">
        <v>0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" x14ac:dyDescent="0.3">
      <c r="A74" s="27" t="s">
        <v>30</v>
      </c>
      <c r="B74" s="212">
        <f t="shared" si="37"/>
        <v>6</v>
      </c>
      <c r="C74" s="218">
        <f t="shared" si="38"/>
        <v>0</v>
      </c>
      <c r="D74" s="212">
        <f t="shared" si="39"/>
        <v>1</v>
      </c>
      <c r="E74" s="218">
        <f t="shared" si="40"/>
        <v>0</v>
      </c>
      <c r="F74" s="212">
        <f t="shared" si="41"/>
        <v>1</v>
      </c>
      <c r="G74" s="218">
        <f t="shared" si="42"/>
        <v>0</v>
      </c>
      <c r="H74" s="212">
        <f t="shared" si="43"/>
        <v>0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8</v>
      </c>
      <c r="U74" s="218">
        <f t="shared" si="56"/>
        <v>0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199</v>
      </c>
      <c r="BB74" s="247">
        <f t="shared" si="57"/>
        <v>14</v>
      </c>
      <c r="BC74" s="247">
        <f t="shared" si="57"/>
        <v>0</v>
      </c>
      <c r="BD74" s="247">
        <f t="shared" si="57"/>
        <v>0</v>
      </c>
      <c r="BE74" s="247">
        <f t="shared" si="57"/>
        <v>0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0</v>
      </c>
      <c r="BO74" s="232">
        <v>0</v>
      </c>
      <c r="BP74" s="232">
        <v>0</v>
      </c>
      <c r="BQ74" s="232">
        <v>0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24</v>
      </c>
      <c r="CB74" s="233">
        <v>5</v>
      </c>
      <c r="CC74" s="233">
        <v>1</v>
      </c>
      <c r="CD74" s="233">
        <v>0</v>
      </c>
      <c r="CE74" s="233">
        <v>0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5" thickBot="1" x14ac:dyDescent="0.35">
      <c r="A75" s="27" t="s">
        <v>31</v>
      </c>
      <c r="B75" s="212">
        <f t="shared" si="37"/>
        <v>0</v>
      </c>
      <c r="C75" s="218">
        <f t="shared" si="38"/>
        <v>0</v>
      </c>
      <c r="D75" s="212">
        <f t="shared" si="39"/>
        <v>0</v>
      </c>
      <c r="E75" s="218">
        <f t="shared" si="40"/>
        <v>0</v>
      </c>
      <c r="F75" s="212">
        <f t="shared" si="41"/>
        <v>0</v>
      </c>
      <c r="G75" s="218">
        <f t="shared" si="42"/>
        <v>0</v>
      </c>
      <c r="H75" s="212">
        <f t="shared" si="43"/>
        <v>0</v>
      </c>
      <c r="I75" s="218">
        <f t="shared" si="44"/>
        <v>0</v>
      </c>
      <c r="J75" s="212">
        <f t="shared" si="45"/>
        <v>0</v>
      </c>
      <c r="K75" s="218">
        <f t="shared" si="46"/>
        <v>0</v>
      </c>
      <c r="L75" s="212">
        <f t="shared" si="47"/>
        <v>0</v>
      </c>
      <c r="M75" s="218">
        <f t="shared" si="48"/>
        <v>0</v>
      </c>
      <c r="N75" s="212">
        <f t="shared" si="49"/>
        <v>0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0</v>
      </c>
      <c r="U75" s="218">
        <f t="shared" si="56"/>
        <v>0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127</v>
      </c>
      <c r="BB75" s="247">
        <f t="shared" si="57"/>
        <v>16</v>
      </c>
      <c r="BC75" s="247">
        <f t="shared" si="57"/>
        <v>0</v>
      </c>
      <c r="BD75" s="247">
        <f t="shared" si="57"/>
        <v>0</v>
      </c>
      <c r="BE75" s="247">
        <f t="shared" si="57"/>
        <v>0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0</v>
      </c>
      <c r="BO75" s="232">
        <v>0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15</v>
      </c>
      <c r="CB75" s="233">
        <v>2</v>
      </c>
      <c r="CC75" s="233">
        <v>0</v>
      </c>
      <c r="CD75" s="233">
        <v>0</v>
      </c>
      <c r="CE75" s="233">
        <v>0</v>
      </c>
      <c r="CF75" s="233">
        <v>0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5" thickBot="1" x14ac:dyDescent="0.35">
      <c r="A76" s="27" t="s">
        <v>32</v>
      </c>
      <c r="B76" s="212">
        <f t="shared" si="37"/>
        <v>2</v>
      </c>
      <c r="C76" s="218">
        <f t="shared" si="38"/>
        <v>0</v>
      </c>
      <c r="D76" s="212">
        <f t="shared" si="39"/>
        <v>1</v>
      </c>
      <c r="E76" s="218">
        <f t="shared" si="40"/>
        <v>0</v>
      </c>
      <c r="F76" s="212">
        <f t="shared" si="41"/>
        <v>0</v>
      </c>
      <c r="G76" s="218">
        <f t="shared" si="42"/>
        <v>0</v>
      </c>
      <c r="H76" s="212">
        <f t="shared" si="43"/>
        <v>0</v>
      </c>
      <c r="I76" s="218">
        <f t="shared" si="44"/>
        <v>0</v>
      </c>
      <c r="J76" s="212">
        <f t="shared" si="45"/>
        <v>0</v>
      </c>
      <c r="K76" s="218">
        <f t="shared" si="46"/>
        <v>0</v>
      </c>
      <c r="L76" s="212">
        <f t="shared" si="47"/>
        <v>0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3</v>
      </c>
      <c r="U76" s="218">
        <f t="shared" si="56"/>
        <v>0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86</v>
      </c>
      <c r="BB76" s="247">
        <f t="shared" si="57"/>
        <v>20</v>
      </c>
      <c r="BC76" s="247">
        <f t="shared" si="57"/>
        <v>0</v>
      </c>
      <c r="BD76" s="247">
        <f t="shared" si="57"/>
        <v>0</v>
      </c>
      <c r="BE76" s="247">
        <f t="shared" si="57"/>
        <v>0</v>
      </c>
      <c r="BF76" s="247">
        <f t="shared" si="57"/>
        <v>0</v>
      </c>
      <c r="BG76" s="247">
        <f t="shared" si="57"/>
        <v>0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0</v>
      </c>
      <c r="BP76" s="232">
        <v>0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7</v>
      </c>
      <c r="CB76" s="233">
        <v>3</v>
      </c>
      <c r="CC76" s="233">
        <v>1</v>
      </c>
      <c r="CD76" s="233">
        <v>0</v>
      </c>
      <c r="CE76" s="233">
        <v>0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3" x14ac:dyDescent="0.3">
      <c r="A77" s="27" t="s">
        <v>33</v>
      </c>
      <c r="B77" s="212">
        <f t="shared" si="37"/>
        <v>8</v>
      </c>
      <c r="C77" s="218">
        <f t="shared" si="38"/>
        <v>0</v>
      </c>
      <c r="D77" s="212">
        <f t="shared" si="39"/>
        <v>4</v>
      </c>
      <c r="E77" s="218">
        <f t="shared" si="40"/>
        <v>0</v>
      </c>
      <c r="F77" s="212">
        <f t="shared" si="41"/>
        <v>1</v>
      </c>
      <c r="G77" s="218">
        <f t="shared" si="42"/>
        <v>0</v>
      </c>
      <c r="H77" s="212">
        <f t="shared" si="43"/>
        <v>0</v>
      </c>
      <c r="I77" s="218">
        <f t="shared" si="44"/>
        <v>0</v>
      </c>
      <c r="J77" s="212">
        <f t="shared" si="45"/>
        <v>0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13</v>
      </c>
      <c r="U77" s="218">
        <f t="shared" si="56"/>
        <v>0</v>
      </c>
      <c r="V77" s="26"/>
      <c r="W77" s="112"/>
      <c r="X77" s="118">
        <f>BA31</f>
        <v>8</v>
      </c>
      <c r="Y77" s="118">
        <f t="shared" ref="Y77:AI78" si="58">BB31</f>
        <v>3</v>
      </c>
      <c r="Z77" s="118">
        <f t="shared" si="58"/>
        <v>0</v>
      </c>
      <c r="AA77" s="118">
        <f t="shared" si="58"/>
        <v>0</v>
      </c>
      <c r="AB77" s="118">
        <f t="shared" si="58"/>
        <v>0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0</v>
      </c>
      <c r="AM77" s="118">
        <f t="shared" ref="AM77:AW92" si="59">BO27</f>
        <v>0</v>
      </c>
      <c r="AN77" s="118">
        <f t="shared" si="59"/>
        <v>0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52</v>
      </c>
      <c r="BB77" s="247">
        <f t="shared" si="57"/>
        <v>7</v>
      </c>
      <c r="BC77" s="247">
        <f t="shared" si="57"/>
        <v>0</v>
      </c>
      <c r="BD77" s="247">
        <f t="shared" si="57"/>
        <v>0</v>
      </c>
      <c r="BE77" s="247">
        <f t="shared" si="57"/>
        <v>0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0</v>
      </c>
      <c r="BO77" s="232">
        <v>0</v>
      </c>
      <c r="BP77" s="232">
        <v>0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4</v>
      </c>
      <c r="CB77" s="233">
        <v>2</v>
      </c>
      <c r="CC77" s="233">
        <v>1</v>
      </c>
      <c r="CD77" s="233">
        <v>0</v>
      </c>
      <c r="CE77" s="233">
        <v>0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3" x14ac:dyDescent="0.3">
      <c r="A78" s="27" t="s">
        <v>34</v>
      </c>
      <c r="B78" s="212">
        <f t="shared" si="37"/>
        <v>16</v>
      </c>
      <c r="C78" s="218">
        <f t="shared" si="38"/>
        <v>0</v>
      </c>
      <c r="D78" s="212">
        <f t="shared" si="39"/>
        <v>5</v>
      </c>
      <c r="E78" s="218">
        <f t="shared" si="40"/>
        <v>0</v>
      </c>
      <c r="F78" s="212">
        <f t="shared" si="41"/>
        <v>0</v>
      </c>
      <c r="G78" s="218">
        <f t="shared" si="42"/>
        <v>0</v>
      </c>
      <c r="H78" s="212">
        <f t="shared" si="43"/>
        <v>0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0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21</v>
      </c>
      <c r="U78" s="218">
        <f t="shared" si="56"/>
        <v>0</v>
      </c>
      <c r="V78" s="26"/>
      <c r="W78" s="112"/>
      <c r="X78" s="118">
        <f>BA32</f>
        <v>6</v>
      </c>
      <c r="Y78" s="118">
        <f t="shared" si="58"/>
        <v>1</v>
      </c>
      <c r="Z78" s="118">
        <f t="shared" si="58"/>
        <v>1</v>
      </c>
      <c r="AA78" s="118">
        <f t="shared" si="58"/>
        <v>0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0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29</v>
      </c>
      <c r="BB78" s="247">
        <f t="shared" si="57"/>
        <v>7</v>
      </c>
      <c r="BC78" s="247">
        <f t="shared" si="57"/>
        <v>2</v>
      </c>
      <c r="BD78" s="247">
        <f t="shared" si="57"/>
        <v>0</v>
      </c>
      <c r="BE78" s="247">
        <f t="shared" si="57"/>
        <v>0</v>
      </c>
      <c r="BF78" s="247">
        <f t="shared" si="57"/>
        <v>0</v>
      </c>
      <c r="BG78" s="247">
        <f t="shared" si="57"/>
        <v>0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0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1</v>
      </c>
      <c r="CB78" s="233">
        <v>2</v>
      </c>
      <c r="CC78" s="233">
        <v>0</v>
      </c>
      <c r="CD78" s="233">
        <v>0</v>
      </c>
      <c r="CE78" s="233">
        <v>0</v>
      </c>
      <c r="CF78" s="233">
        <v>0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5" thickBot="1" x14ac:dyDescent="0.35">
      <c r="A79" s="27" t="s">
        <v>35</v>
      </c>
      <c r="B79" s="212">
        <f t="shared" si="37"/>
        <v>55</v>
      </c>
      <c r="C79" s="218">
        <f t="shared" si="38"/>
        <v>3</v>
      </c>
      <c r="D79" s="212">
        <f t="shared" si="39"/>
        <v>20</v>
      </c>
      <c r="E79" s="218">
        <f t="shared" si="40"/>
        <v>0</v>
      </c>
      <c r="F79" s="212">
        <f t="shared" si="41"/>
        <v>0</v>
      </c>
      <c r="G79" s="218">
        <f t="shared" si="42"/>
        <v>0</v>
      </c>
      <c r="H79" s="212">
        <f t="shared" si="43"/>
        <v>0</v>
      </c>
      <c r="I79" s="218">
        <f t="shared" si="44"/>
        <v>0</v>
      </c>
      <c r="J79" s="212">
        <f t="shared" si="45"/>
        <v>0</v>
      </c>
      <c r="K79" s="218">
        <f t="shared" si="46"/>
        <v>0</v>
      </c>
      <c r="L79" s="212">
        <f t="shared" si="47"/>
        <v>0</v>
      </c>
      <c r="M79" s="218">
        <f t="shared" si="48"/>
        <v>0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75</v>
      </c>
      <c r="U79" s="218">
        <f t="shared" si="56"/>
        <v>3</v>
      </c>
      <c r="V79" s="26"/>
      <c r="W79" s="112"/>
      <c r="X79" s="118">
        <f t="shared" ref="X79:AI97" si="61">BA34</f>
        <v>0</v>
      </c>
      <c r="Y79" s="118">
        <f t="shared" si="61"/>
        <v>0</v>
      </c>
      <c r="Z79" s="118">
        <f t="shared" si="61"/>
        <v>0</v>
      </c>
      <c r="AA79" s="118">
        <f t="shared" si="61"/>
        <v>0</v>
      </c>
      <c r="AB79" s="118">
        <f t="shared" si="61"/>
        <v>0</v>
      </c>
      <c r="AC79" s="118">
        <f t="shared" si="61"/>
        <v>0</v>
      </c>
      <c r="AD79" s="118">
        <f t="shared" si="61"/>
        <v>0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0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24</v>
      </c>
      <c r="BB79" s="247">
        <f t="shared" si="57"/>
        <v>5</v>
      </c>
      <c r="BC79" s="247">
        <f t="shared" si="57"/>
        <v>1</v>
      </c>
      <c r="BD79" s="247">
        <f t="shared" si="57"/>
        <v>0</v>
      </c>
      <c r="BE79" s="247">
        <f t="shared" si="57"/>
        <v>0</v>
      </c>
      <c r="BF79" s="247">
        <f t="shared" si="57"/>
        <v>0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0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5</v>
      </c>
      <c r="CB79" s="233">
        <v>1</v>
      </c>
      <c r="CC79" s="233">
        <v>0</v>
      </c>
      <c r="CD79" s="233">
        <v>1</v>
      </c>
      <c r="CE79" s="233">
        <v>0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5" thickBot="1" x14ac:dyDescent="0.35">
      <c r="A80" s="27" t="s">
        <v>36</v>
      </c>
      <c r="B80" s="212">
        <f t="shared" si="37"/>
        <v>279</v>
      </c>
      <c r="C80" s="218">
        <f t="shared" si="38"/>
        <v>9</v>
      </c>
      <c r="D80" s="212">
        <f t="shared" si="39"/>
        <v>48</v>
      </c>
      <c r="E80" s="218">
        <f t="shared" si="40"/>
        <v>0</v>
      </c>
      <c r="F80" s="212">
        <f t="shared" si="41"/>
        <v>2</v>
      </c>
      <c r="G80" s="218">
        <f t="shared" si="42"/>
        <v>0</v>
      </c>
      <c r="H80" s="212">
        <f t="shared" si="43"/>
        <v>0</v>
      </c>
      <c r="I80" s="218">
        <f t="shared" si="44"/>
        <v>0</v>
      </c>
      <c r="J80" s="212">
        <f t="shared" si="45"/>
        <v>0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329</v>
      </c>
      <c r="U80" s="218">
        <f t="shared" si="56"/>
        <v>9</v>
      </c>
      <c r="V80" s="26"/>
      <c r="W80" s="112"/>
      <c r="X80" s="118">
        <f t="shared" si="61"/>
        <v>2</v>
      </c>
      <c r="Y80" s="118">
        <f t="shared" si="61"/>
        <v>1</v>
      </c>
      <c r="Z80" s="118">
        <f t="shared" si="61"/>
        <v>0</v>
      </c>
      <c r="AA80" s="118">
        <f t="shared" si="61"/>
        <v>0</v>
      </c>
      <c r="AB80" s="118">
        <f t="shared" si="61"/>
        <v>0</v>
      </c>
      <c r="AC80" s="118">
        <f t="shared" si="61"/>
        <v>0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0</v>
      </c>
      <c r="AN80" s="118">
        <f t="shared" si="59"/>
        <v>0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15</v>
      </c>
      <c r="BB80" s="233">
        <f t="shared" si="57"/>
        <v>2</v>
      </c>
      <c r="BC80" s="233">
        <f t="shared" si="57"/>
        <v>0</v>
      </c>
      <c r="BD80" s="233">
        <f t="shared" si="57"/>
        <v>0</v>
      </c>
      <c r="BE80" s="233">
        <f t="shared" si="57"/>
        <v>0</v>
      </c>
      <c r="BF80" s="233">
        <f t="shared" si="57"/>
        <v>0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0</v>
      </c>
      <c r="BO80" s="232">
        <v>0</v>
      </c>
      <c r="BP80" s="232">
        <v>0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14</v>
      </c>
      <c r="CB80" s="233">
        <v>8</v>
      </c>
      <c r="CC80" s="233">
        <v>0</v>
      </c>
      <c r="CD80" s="233">
        <v>0</v>
      </c>
      <c r="CE80" s="233">
        <v>0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3" x14ac:dyDescent="0.3">
      <c r="A81" s="27" t="s">
        <v>37</v>
      </c>
      <c r="B81" s="212">
        <f t="shared" si="37"/>
        <v>471</v>
      </c>
      <c r="C81" s="218">
        <f t="shared" si="38"/>
        <v>19</v>
      </c>
      <c r="D81" s="212">
        <f t="shared" si="39"/>
        <v>24</v>
      </c>
      <c r="E81" s="218">
        <f t="shared" si="40"/>
        <v>3</v>
      </c>
      <c r="F81" s="212">
        <f t="shared" si="41"/>
        <v>2</v>
      </c>
      <c r="G81" s="218">
        <f t="shared" si="42"/>
        <v>0</v>
      </c>
      <c r="H81" s="212">
        <f t="shared" si="43"/>
        <v>0</v>
      </c>
      <c r="I81" s="218">
        <f t="shared" si="44"/>
        <v>0</v>
      </c>
      <c r="J81" s="212">
        <f t="shared" si="45"/>
        <v>0</v>
      </c>
      <c r="K81" s="218">
        <f t="shared" si="46"/>
        <v>0</v>
      </c>
      <c r="L81" s="212">
        <f t="shared" si="47"/>
        <v>0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497</v>
      </c>
      <c r="U81" s="218">
        <f t="shared" si="56"/>
        <v>22</v>
      </c>
      <c r="V81" s="26"/>
      <c r="W81" s="112"/>
      <c r="X81" s="118">
        <f t="shared" si="61"/>
        <v>8</v>
      </c>
      <c r="Y81" s="118">
        <f t="shared" si="61"/>
        <v>4</v>
      </c>
      <c r="Z81" s="118">
        <f t="shared" si="61"/>
        <v>1</v>
      </c>
      <c r="AA81" s="118">
        <f t="shared" si="61"/>
        <v>0</v>
      </c>
      <c r="AB81" s="118">
        <f t="shared" si="61"/>
        <v>0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0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7</v>
      </c>
      <c r="BB81" s="233">
        <f t="shared" si="57"/>
        <v>3</v>
      </c>
      <c r="BC81" s="233">
        <f t="shared" si="57"/>
        <v>1</v>
      </c>
      <c r="BD81" s="233">
        <f t="shared" si="57"/>
        <v>0</v>
      </c>
      <c r="BE81" s="233">
        <f t="shared" si="57"/>
        <v>0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2</v>
      </c>
      <c r="BO81" s="232">
        <v>1</v>
      </c>
      <c r="BP81" s="232">
        <v>0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36</v>
      </c>
      <c r="CB81" s="233">
        <v>24</v>
      </c>
      <c r="CC81" s="233">
        <v>5</v>
      </c>
      <c r="CD81" s="233">
        <v>0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3" x14ac:dyDescent="0.3">
      <c r="A82" s="27" t="s">
        <v>38</v>
      </c>
      <c r="B82" s="212">
        <f t="shared" si="37"/>
        <v>354</v>
      </c>
      <c r="C82" s="218">
        <f t="shared" si="38"/>
        <v>11</v>
      </c>
      <c r="D82" s="212">
        <f t="shared" si="39"/>
        <v>41</v>
      </c>
      <c r="E82" s="218">
        <f t="shared" si="40"/>
        <v>0</v>
      </c>
      <c r="F82" s="212">
        <f t="shared" si="41"/>
        <v>1</v>
      </c>
      <c r="G82" s="218">
        <f t="shared" si="42"/>
        <v>0</v>
      </c>
      <c r="H82" s="212">
        <f t="shared" si="43"/>
        <v>0</v>
      </c>
      <c r="I82" s="218">
        <f t="shared" si="44"/>
        <v>0</v>
      </c>
      <c r="J82" s="212">
        <f t="shared" si="45"/>
        <v>0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396</v>
      </c>
      <c r="U82" s="218">
        <f t="shared" si="56"/>
        <v>11</v>
      </c>
      <c r="V82" s="26"/>
      <c r="W82" s="112"/>
      <c r="X82" s="118">
        <f t="shared" si="61"/>
        <v>16</v>
      </c>
      <c r="Y82" s="118">
        <f t="shared" si="61"/>
        <v>5</v>
      </c>
      <c r="Z82" s="118">
        <f t="shared" si="61"/>
        <v>0</v>
      </c>
      <c r="AA82" s="118">
        <f t="shared" si="61"/>
        <v>0</v>
      </c>
      <c r="AB82" s="118">
        <f t="shared" si="61"/>
        <v>0</v>
      </c>
      <c r="AC82" s="118">
        <f t="shared" si="61"/>
        <v>0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0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4</v>
      </c>
      <c r="BB82" s="233">
        <f t="shared" si="57"/>
        <v>2</v>
      </c>
      <c r="BC82" s="233">
        <f t="shared" si="57"/>
        <v>1</v>
      </c>
      <c r="BD82" s="233">
        <f t="shared" si="57"/>
        <v>0</v>
      </c>
      <c r="BE82" s="233">
        <f t="shared" si="57"/>
        <v>0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8</v>
      </c>
      <c r="BO82" s="232">
        <v>0</v>
      </c>
      <c r="BP82" s="232">
        <v>0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254</v>
      </c>
      <c r="CB82" s="233">
        <v>28</v>
      </c>
      <c r="CC82" s="233">
        <v>0</v>
      </c>
      <c r="CD82" s="233">
        <v>0</v>
      </c>
      <c r="CE82" s="233">
        <v>0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3" x14ac:dyDescent="0.3">
      <c r="A83" s="27" t="s">
        <v>39</v>
      </c>
      <c r="B83" s="212">
        <f t="shared" si="37"/>
        <v>143</v>
      </c>
      <c r="C83" s="218">
        <f t="shared" si="38"/>
        <v>6</v>
      </c>
      <c r="D83" s="212">
        <f t="shared" si="39"/>
        <v>24</v>
      </c>
      <c r="E83" s="218">
        <f t="shared" si="40"/>
        <v>1</v>
      </c>
      <c r="F83" s="212">
        <f t="shared" si="41"/>
        <v>1</v>
      </c>
      <c r="G83" s="218">
        <f t="shared" si="42"/>
        <v>0</v>
      </c>
      <c r="H83" s="212">
        <f t="shared" si="43"/>
        <v>1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169</v>
      </c>
      <c r="U83" s="218">
        <f t="shared" si="56"/>
        <v>7</v>
      </c>
      <c r="V83" s="26"/>
      <c r="W83" s="112"/>
      <c r="X83" s="118">
        <f t="shared" si="61"/>
        <v>55</v>
      </c>
      <c r="Y83" s="118">
        <f t="shared" si="61"/>
        <v>20</v>
      </c>
      <c r="Z83" s="118">
        <f t="shared" si="61"/>
        <v>0</v>
      </c>
      <c r="AA83" s="118">
        <f t="shared" si="61"/>
        <v>0</v>
      </c>
      <c r="AB83" s="118">
        <f t="shared" si="61"/>
        <v>0</v>
      </c>
      <c r="AC83" s="118">
        <f t="shared" si="61"/>
        <v>0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3</v>
      </c>
      <c r="AM83" s="118">
        <f t="shared" si="59"/>
        <v>0</v>
      </c>
      <c r="AN83" s="118">
        <f t="shared" si="59"/>
        <v>0</v>
      </c>
      <c r="AO83" s="118">
        <f t="shared" si="59"/>
        <v>0</v>
      </c>
      <c r="AP83" s="118">
        <f t="shared" si="59"/>
        <v>0</v>
      </c>
      <c r="AQ83" s="118">
        <f t="shared" si="59"/>
        <v>0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1</v>
      </c>
      <c r="BB83" s="233">
        <f t="shared" si="57"/>
        <v>2</v>
      </c>
      <c r="BC83" s="233">
        <f t="shared" si="57"/>
        <v>0</v>
      </c>
      <c r="BD83" s="233">
        <f t="shared" si="57"/>
        <v>0</v>
      </c>
      <c r="BE83" s="233">
        <f t="shared" si="57"/>
        <v>0</v>
      </c>
      <c r="BF83" s="233">
        <f t="shared" si="57"/>
        <v>0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16</v>
      </c>
      <c r="BO83" s="232">
        <v>0</v>
      </c>
      <c r="BP83" s="232">
        <v>0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406</v>
      </c>
      <c r="CB83" s="233">
        <v>31</v>
      </c>
      <c r="CC83" s="233">
        <v>0</v>
      </c>
      <c r="CD83" s="233">
        <v>0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3" x14ac:dyDescent="0.3">
      <c r="A84" s="27" t="s">
        <v>40</v>
      </c>
      <c r="B84" s="212">
        <f t="shared" si="37"/>
        <v>121</v>
      </c>
      <c r="C84" s="218">
        <f t="shared" si="38"/>
        <v>6</v>
      </c>
      <c r="D84" s="212">
        <f t="shared" si="39"/>
        <v>29</v>
      </c>
      <c r="E84" s="218">
        <f t="shared" si="40"/>
        <v>0</v>
      </c>
      <c r="F84" s="212">
        <f t="shared" si="41"/>
        <v>1</v>
      </c>
      <c r="G84" s="218">
        <f t="shared" si="42"/>
        <v>0</v>
      </c>
      <c r="H84" s="212">
        <f t="shared" si="43"/>
        <v>0</v>
      </c>
      <c r="I84" s="218">
        <f t="shared" si="44"/>
        <v>0</v>
      </c>
      <c r="J84" s="212">
        <f t="shared" si="45"/>
        <v>0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151</v>
      </c>
      <c r="U84" s="218">
        <f t="shared" si="56"/>
        <v>6</v>
      </c>
      <c r="V84" s="26"/>
      <c r="W84" s="112"/>
      <c r="X84" s="118">
        <f t="shared" si="61"/>
        <v>279</v>
      </c>
      <c r="Y84" s="118">
        <f t="shared" si="61"/>
        <v>48</v>
      </c>
      <c r="Z84" s="118">
        <f t="shared" si="61"/>
        <v>2</v>
      </c>
      <c r="AA84" s="118">
        <f t="shared" si="61"/>
        <v>0</v>
      </c>
      <c r="AB84" s="118">
        <f t="shared" si="61"/>
        <v>0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9</v>
      </c>
      <c r="AM84" s="118">
        <f t="shared" si="59"/>
        <v>0</v>
      </c>
      <c r="AN84" s="118">
        <f t="shared" si="59"/>
        <v>0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5</v>
      </c>
      <c r="BB84" s="233">
        <f t="shared" si="57"/>
        <v>1</v>
      </c>
      <c r="BC84" s="233">
        <f t="shared" si="57"/>
        <v>0</v>
      </c>
      <c r="BD84" s="233">
        <f t="shared" si="57"/>
        <v>1</v>
      </c>
      <c r="BE84" s="233">
        <f t="shared" si="57"/>
        <v>0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7</v>
      </c>
      <c r="BO84" s="232">
        <v>1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255</v>
      </c>
      <c r="CB84" s="233">
        <v>57</v>
      </c>
      <c r="CC84" s="233">
        <v>0</v>
      </c>
      <c r="CD84" s="233">
        <v>0</v>
      </c>
      <c r="CE84" s="233">
        <v>0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3" x14ac:dyDescent="0.3">
      <c r="A85" s="27" t="s">
        <v>41</v>
      </c>
      <c r="B85" s="212">
        <f t="shared" si="37"/>
        <v>91</v>
      </c>
      <c r="C85" s="218">
        <f t="shared" si="38"/>
        <v>1</v>
      </c>
      <c r="D85" s="212">
        <f t="shared" si="39"/>
        <v>23</v>
      </c>
      <c r="E85" s="218">
        <f t="shared" si="40"/>
        <v>1</v>
      </c>
      <c r="F85" s="212">
        <f t="shared" si="41"/>
        <v>1</v>
      </c>
      <c r="G85" s="218">
        <f t="shared" si="42"/>
        <v>0</v>
      </c>
      <c r="H85" s="212">
        <f t="shared" si="43"/>
        <v>0</v>
      </c>
      <c r="I85" s="218">
        <f t="shared" si="44"/>
        <v>0</v>
      </c>
      <c r="J85" s="212">
        <f t="shared" si="45"/>
        <v>0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115</v>
      </c>
      <c r="U85" s="218">
        <f t="shared" si="56"/>
        <v>2</v>
      </c>
      <c r="V85" s="26"/>
      <c r="W85" s="112"/>
      <c r="X85" s="118">
        <f t="shared" si="61"/>
        <v>471</v>
      </c>
      <c r="Y85" s="118">
        <f t="shared" si="61"/>
        <v>24</v>
      </c>
      <c r="Z85" s="118">
        <f t="shared" si="61"/>
        <v>2</v>
      </c>
      <c r="AA85" s="118">
        <f t="shared" si="61"/>
        <v>0</v>
      </c>
      <c r="AB85" s="118">
        <f t="shared" si="61"/>
        <v>0</v>
      </c>
      <c r="AC85" s="118">
        <f t="shared" si="61"/>
        <v>0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19</v>
      </c>
      <c r="AM85" s="118">
        <f t="shared" si="59"/>
        <v>3</v>
      </c>
      <c r="AN85" s="118">
        <f t="shared" si="59"/>
        <v>0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14</v>
      </c>
      <c r="BB85" s="233">
        <f t="shared" si="57"/>
        <v>8</v>
      </c>
      <c r="BC85" s="233">
        <f t="shared" si="57"/>
        <v>0</v>
      </c>
      <c r="BD85" s="233">
        <f t="shared" si="57"/>
        <v>0</v>
      </c>
      <c r="BE85" s="233">
        <f t="shared" si="57"/>
        <v>0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5</v>
      </c>
      <c r="BO85" s="232">
        <v>2</v>
      </c>
      <c r="BP85" s="232">
        <v>0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159</v>
      </c>
      <c r="CB85" s="233">
        <v>33</v>
      </c>
      <c r="CC85" s="233">
        <v>2</v>
      </c>
      <c r="CD85" s="233">
        <v>0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3" x14ac:dyDescent="0.3">
      <c r="A86" s="27" t="s">
        <v>42</v>
      </c>
      <c r="B86" s="212">
        <f t="shared" si="37"/>
        <v>94</v>
      </c>
      <c r="C86" s="218">
        <f t="shared" si="38"/>
        <v>2</v>
      </c>
      <c r="D86" s="212">
        <f t="shared" si="39"/>
        <v>29</v>
      </c>
      <c r="E86" s="218">
        <f t="shared" si="40"/>
        <v>0</v>
      </c>
      <c r="F86" s="212">
        <f t="shared" si="41"/>
        <v>1</v>
      </c>
      <c r="G86" s="218">
        <f t="shared" si="42"/>
        <v>0</v>
      </c>
      <c r="H86" s="212">
        <f t="shared" si="43"/>
        <v>0</v>
      </c>
      <c r="I86" s="218">
        <f t="shared" si="44"/>
        <v>0</v>
      </c>
      <c r="J86" s="212">
        <f t="shared" si="45"/>
        <v>0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124</v>
      </c>
      <c r="U86" s="218">
        <f t="shared" si="56"/>
        <v>2</v>
      </c>
      <c r="V86" s="26"/>
      <c r="W86" s="112"/>
      <c r="X86" s="118">
        <f t="shared" si="61"/>
        <v>354</v>
      </c>
      <c r="Y86" s="118">
        <f t="shared" si="61"/>
        <v>41</v>
      </c>
      <c r="Z86" s="118">
        <f t="shared" si="61"/>
        <v>1</v>
      </c>
      <c r="AA86" s="118">
        <f t="shared" si="61"/>
        <v>0</v>
      </c>
      <c r="AB86" s="118">
        <f t="shared" si="61"/>
        <v>0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11</v>
      </c>
      <c r="AM86" s="118">
        <f t="shared" si="59"/>
        <v>0</v>
      </c>
      <c r="AN86" s="118">
        <f t="shared" si="59"/>
        <v>0</v>
      </c>
      <c r="AO86" s="118">
        <f t="shared" si="59"/>
        <v>0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38</v>
      </c>
      <c r="BB86" s="233">
        <f t="shared" si="57"/>
        <v>25</v>
      </c>
      <c r="BC86" s="233">
        <f t="shared" si="57"/>
        <v>5</v>
      </c>
      <c r="BD86" s="233">
        <f t="shared" si="57"/>
        <v>0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3</v>
      </c>
      <c r="BO86" s="232">
        <v>0</v>
      </c>
      <c r="BP86" s="232">
        <v>0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116</v>
      </c>
      <c r="CB86" s="233">
        <v>34</v>
      </c>
      <c r="CC86" s="233">
        <v>0</v>
      </c>
      <c r="CD86" s="233">
        <v>0</v>
      </c>
      <c r="CE86" s="233">
        <v>0</v>
      </c>
      <c r="CF86" s="233">
        <v>0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3" x14ac:dyDescent="0.3">
      <c r="A87" s="27" t="s">
        <v>43</v>
      </c>
      <c r="B87" s="212">
        <f t="shared" si="37"/>
        <v>102</v>
      </c>
      <c r="C87" s="218">
        <f t="shared" si="38"/>
        <v>2</v>
      </c>
      <c r="D87" s="212">
        <f t="shared" si="39"/>
        <v>26</v>
      </c>
      <c r="E87" s="218">
        <f t="shared" si="40"/>
        <v>1</v>
      </c>
      <c r="F87" s="212">
        <f t="shared" si="41"/>
        <v>3</v>
      </c>
      <c r="G87" s="218">
        <f t="shared" si="42"/>
        <v>0</v>
      </c>
      <c r="H87" s="212">
        <f t="shared" si="43"/>
        <v>0</v>
      </c>
      <c r="I87" s="218">
        <f t="shared" si="44"/>
        <v>0</v>
      </c>
      <c r="J87" s="212">
        <f t="shared" si="45"/>
        <v>0</v>
      </c>
      <c r="K87" s="218">
        <f t="shared" si="46"/>
        <v>0</v>
      </c>
      <c r="L87" s="212">
        <f t="shared" si="47"/>
        <v>0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131</v>
      </c>
      <c r="U87" s="218">
        <f t="shared" si="56"/>
        <v>3</v>
      </c>
      <c r="V87" s="26"/>
      <c r="W87" s="112"/>
      <c r="X87" s="118">
        <f t="shared" si="61"/>
        <v>143</v>
      </c>
      <c r="Y87" s="118">
        <f t="shared" si="61"/>
        <v>24</v>
      </c>
      <c r="Z87" s="118">
        <f t="shared" si="61"/>
        <v>1</v>
      </c>
      <c r="AA87" s="118">
        <f t="shared" si="61"/>
        <v>1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6</v>
      </c>
      <c r="AM87" s="118">
        <f t="shared" si="59"/>
        <v>1</v>
      </c>
      <c r="AN87" s="118">
        <f t="shared" si="59"/>
        <v>0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262</v>
      </c>
      <c r="BB87" s="233">
        <f t="shared" si="57"/>
        <v>28</v>
      </c>
      <c r="BC87" s="233">
        <f t="shared" si="57"/>
        <v>0</v>
      </c>
      <c r="BD87" s="233">
        <f t="shared" si="57"/>
        <v>0</v>
      </c>
      <c r="BE87" s="233">
        <f t="shared" si="57"/>
        <v>0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3</v>
      </c>
      <c r="BO87" s="232">
        <v>2</v>
      </c>
      <c r="BP87" s="232">
        <v>0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124</v>
      </c>
      <c r="CB87" s="233">
        <v>26</v>
      </c>
      <c r="CC87" s="233">
        <v>1</v>
      </c>
      <c r="CD87" s="233">
        <v>0</v>
      </c>
      <c r="CE87" s="233">
        <v>0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3" x14ac:dyDescent="0.3">
      <c r="A88" s="27" t="s">
        <v>44</v>
      </c>
      <c r="B88" s="212">
        <f t="shared" si="37"/>
        <v>106</v>
      </c>
      <c r="C88" s="218">
        <f t="shared" si="38"/>
        <v>2</v>
      </c>
      <c r="D88" s="212">
        <f t="shared" si="39"/>
        <v>18</v>
      </c>
      <c r="E88" s="218">
        <f t="shared" si="40"/>
        <v>0</v>
      </c>
      <c r="F88" s="212">
        <f t="shared" si="41"/>
        <v>0</v>
      </c>
      <c r="G88" s="218">
        <f t="shared" si="42"/>
        <v>0</v>
      </c>
      <c r="H88" s="212">
        <f t="shared" si="43"/>
        <v>0</v>
      </c>
      <c r="I88" s="218">
        <f t="shared" si="44"/>
        <v>0</v>
      </c>
      <c r="J88" s="212">
        <f t="shared" si="45"/>
        <v>0</v>
      </c>
      <c r="K88" s="218">
        <f t="shared" si="46"/>
        <v>0</v>
      </c>
      <c r="L88" s="212">
        <f t="shared" si="47"/>
        <v>0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124</v>
      </c>
      <c r="U88" s="218">
        <f t="shared" si="56"/>
        <v>2</v>
      </c>
      <c r="V88" s="26"/>
      <c r="W88" s="112"/>
      <c r="X88" s="118">
        <f t="shared" si="61"/>
        <v>121</v>
      </c>
      <c r="Y88" s="118">
        <f t="shared" si="61"/>
        <v>29</v>
      </c>
      <c r="Z88" s="118">
        <f t="shared" si="61"/>
        <v>1</v>
      </c>
      <c r="AA88" s="118">
        <f t="shared" si="61"/>
        <v>0</v>
      </c>
      <c r="AB88" s="118">
        <f t="shared" si="61"/>
        <v>0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6</v>
      </c>
      <c r="AM88" s="118">
        <f t="shared" si="59"/>
        <v>0</v>
      </c>
      <c r="AN88" s="118">
        <f t="shared" si="59"/>
        <v>0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422</v>
      </c>
      <c r="BB88" s="233">
        <f t="shared" si="57"/>
        <v>31</v>
      </c>
      <c r="BC88" s="233">
        <f t="shared" si="57"/>
        <v>0</v>
      </c>
      <c r="BD88" s="233">
        <f t="shared" si="57"/>
        <v>0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2</v>
      </c>
      <c r="BO88" s="232">
        <v>1</v>
      </c>
      <c r="BP88" s="232">
        <v>0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87</v>
      </c>
      <c r="CB88" s="233">
        <v>35</v>
      </c>
      <c r="CC88" s="233">
        <v>3</v>
      </c>
      <c r="CD88" s="233">
        <v>0</v>
      </c>
      <c r="CE88" s="233">
        <v>0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3" x14ac:dyDescent="0.3">
      <c r="A89" s="27" t="s">
        <v>45</v>
      </c>
      <c r="B89" s="212">
        <f t="shared" si="37"/>
        <v>151</v>
      </c>
      <c r="C89" s="218">
        <f t="shared" si="38"/>
        <v>3</v>
      </c>
      <c r="D89" s="212">
        <f t="shared" si="39"/>
        <v>7</v>
      </c>
      <c r="E89" s="218">
        <f t="shared" si="40"/>
        <v>0</v>
      </c>
      <c r="F89" s="212">
        <f t="shared" si="41"/>
        <v>0</v>
      </c>
      <c r="G89" s="218">
        <f t="shared" si="42"/>
        <v>0</v>
      </c>
      <c r="H89" s="212">
        <f t="shared" si="43"/>
        <v>0</v>
      </c>
      <c r="I89" s="218">
        <f t="shared" si="44"/>
        <v>0</v>
      </c>
      <c r="J89" s="212">
        <f t="shared" si="45"/>
        <v>0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158</v>
      </c>
      <c r="U89" s="218">
        <f t="shared" si="56"/>
        <v>3</v>
      </c>
      <c r="V89" s="26"/>
      <c r="W89" s="112"/>
      <c r="X89" s="118">
        <f t="shared" si="61"/>
        <v>91</v>
      </c>
      <c r="Y89" s="118">
        <f t="shared" si="61"/>
        <v>23</v>
      </c>
      <c r="Z89" s="118">
        <f t="shared" si="61"/>
        <v>1</v>
      </c>
      <c r="AA89" s="118">
        <f t="shared" si="61"/>
        <v>0</v>
      </c>
      <c r="AB89" s="118">
        <f t="shared" si="61"/>
        <v>0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1</v>
      </c>
      <c r="AM89" s="118">
        <f t="shared" si="59"/>
        <v>1</v>
      </c>
      <c r="AN89" s="118">
        <f t="shared" si="59"/>
        <v>0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262</v>
      </c>
      <c r="BB89" s="233">
        <f t="shared" si="62"/>
        <v>58</v>
      </c>
      <c r="BC89" s="233">
        <f t="shared" si="62"/>
        <v>0</v>
      </c>
      <c r="BD89" s="233">
        <f t="shared" si="62"/>
        <v>0</v>
      </c>
      <c r="BE89" s="233">
        <f t="shared" si="62"/>
        <v>0</v>
      </c>
      <c r="BF89" s="233">
        <f t="shared" si="62"/>
        <v>0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3</v>
      </c>
      <c r="BO89" s="232">
        <v>0</v>
      </c>
      <c r="BP89" s="232">
        <v>0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112</v>
      </c>
      <c r="CB89" s="233">
        <v>15</v>
      </c>
      <c r="CC89" s="233">
        <v>0</v>
      </c>
      <c r="CD89" s="233">
        <v>0</v>
      </c>
      <c r="CE89" s="233">
        <v>0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3" x14ac:dyDescent="0.3">
      <c r="A90" s="27" t="s">
        <v>46</v>
      </c>
      <c r="B90" s="212">
        <f t="shared" si="37"/>
        <v>164</v>
      </c>
      <c r="C90" s="218">
        <f t="shared" si="38"/>
        <v>1</v>
      </c>
      <c r="D90" s="212">
        <f t="shared" si="39"/>
        <v>9</v>
      </c>
      <c r="E90" s="218">
        <f t="shared" si="40"/>
        <v>1</v>
      </c>
      <c r="F90" s="212">
        <f t="shared" si="41"/>
        <v>0</v>
      </c>
      <c r="G90" s="218">
        <f t="shared" si="42"/>
        <v>0</v>
      </c>
      <c r="H90" s="212">
        <f t="shared" si="43"/>
        <v>0</v>
      </c>
      <c r="I90" s="218">
        <f t="shared" si="44"/>
        <v>0</v>
      </c>
      <c r="J90" s="212">
        <f t="shared" si="45"/>
        <v>0</v>
      </c>
      <c r="K90" s="218">
        <f t="shared" si="46"/>
        <v>0</v>
      </c>
      <c r="L90" s="212">
        <f t="shared" si="47"/>
        <v>0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173</v>
      </c>
      <c r="U90" s="218">
        <f t="shared" si="56"/>
        <v>2</v>
      </c>
      <c r="V90" s="26"/>
      <c r="W90" s="112"/>
      <c r="X90" s="118">
        <f t="shared" si="61"/>
        <v>94</v>
      </c>
      <c r="Y90" s="118">
        <f t="shared" si="61"/>
        <v>29</v>
      </c>
      <c r="Z90" s="118">
        <f t="shared" si="61"/>
        <v>1</v>
      </c>
      <c r="AA90" s="118">
        <f t="shared" si="61"/>
        <v>0</v>
      </c>
      <c r="AB90" s="118">
        <f t="shared" si="61"/>
        <v>0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2</v>
      </c>
      <c r="AM90" s="118">
        <f t="shared" si="59"/>
        <v>0</v>
      </c>
      <c r="AN90" s="118">
        <f t="shared" si="59"/>
        <v>0</v>
      </c>
      <c r="AO90" s="118">
        <f t="shared" si="59"/>
        <v>0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164</v>
      </c>
      <c r="BB90" s="233">
        <f t="shared" si="62"/>
        <v>35</v>
      </c>
      <c r="BC90" s="233">
        <f t="shared" si="62"/>
        <v>2</v>
      </c>
      <c r="BD90" s="233">
        <f t="shared" si="62"/>
        <v>0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3</v>
      </c>
      <c r="BO90" s="232">
        <v>0</v>
      </c>
      <c r="BP90" s="232">
        <v>0</v>
      </c>
      <c r="BQ90" s="232">
        <v>0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129</v>
      </c>
      <c r="CB90" s="233">
        <v>10</v>
      </c>
      <c r="CC90" s="233">
        <v>1</v>
      </c>
      <c r="CD90" s="233">
        <v>0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3" x14ac:dyDescent="0.3">
      <c r="A91" s="27" t="s">
        <v>47</v>
      </c>
      <c r="B91" s="212">
        <f t="shared" si="37"/>
        <v>171</v>
      </c>
      <c r="C91" s="218">
        <f t="shared" si="38"/>
        <v>2</v>
      </c>
      <c r="D91" s="212">
        <f t="shared" si="39"/>
        <v>13</v>
      </c>
      <c r="E91" s="218">
        <f t="shared" si="40"/>
        <v>1</v>
      </c>
      <c r="F91" s="212">
        <f t="shared" si="41"/>
        <v>0</v>
      </c>
      <c r="G91" s="218">
        <f t="shared" si="42"/>
        <v>0</v>
      </c>
      <c r="H91" s="212">
        <f t="shared" si="43"/>
        <v>0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0</v>
      </c>
      <c r="S91" s="218">
        <f t="shared" si="54"/>
        <v>0</v>
      </c>
      <c r="T91" s="212">
        <f t="shared" si="55"/>
        <v>184</v>
      </c>
      <c r="U91" s="218">
        <f t="shared" si="56"/>
        <v>3</v>
      </c>
      <c r="V91" s="26"/>
      <c r="W91" s="112"/>
      <c r="X91" s="118">
        <f t="shared" si="61"/>
        <v>102</v>
      </c>
      <c r="Y91" s="118">
        <f t="shared" si="61"/>
        <v>26</v>
      </c>
      <c r="Z91" s="118">
        <f t="shared" si="61"/>
        <v>3</v>
      </c>
      <c r="AA91" s="118">
        <f t="shared" si="61"/>
        <v>0</v>
      </c>
      <c r="AB91" s="118">
        <f t="shared" si="61"/>
        <v>0</v>
      </c>
      <c r="AC91" s="118">
        <f t="shared" si="61"/>
        <v>0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2</v>
      </c>
      <c r="AM91" s="118">
        <f t="shared" si="59"/>
        <v>1</v>
      </c>
      <c r="AN91" s="118">
        <f t="shared" si="59"/>
        <v>0</v>
      </c>
      <c r="AO91" s="118">
        <f t="shared" si="59"/>
        <v>0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119</v>
      </c>
      <c r="BB91" s="233">
        <f t="shared" si="62"/>
        <v>34</v>
      </c>
      <c r="BC91" s="233">
        <f t="shared" si="62"/>
        <v>0</v>
      </c>
      <c r="BD91" s="233">
        <f t="shared" si="62"/>
        <v>0</v>
      </c>
      <c r="BE91" s="233">
        <f t="shared" si="62"/>
        <v>0</v>
      </c>
      <c r="BF91" s="233">
        <f t="shared" si="62"/>
        <v>0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2</v>
      </c>
      <c r="BO91" s="232">
        <v>1</v>
      </c>
      <c r="BP91" s="232">
        <v>1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146</v>
      </c>
      <c r="CB91" s="233">
        <v>19</v>
      </c>
      <c r="CC91" s="233">
        <v>1</v>
      </c>
      <c r="CD91" s="233">
        <v>0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3" x14ac:dyDescent="0.3">
      <c r="A92" s="27" t="s">
        <v>48</v>
      </c>
      <c r="B92" s="212">
        <f t="shared" si="37"/>
        <v>159</v>
      </c>
      <c r="C92" s="218">
        <f t="shared" si="38"/>
        <v>5</v>
      </c>
      <c r="D92" s="212">
        <f t="shared" si="39"/>
        <v>12</v>
      </c>
      <c r="E92" s="218">
        <f t="shared" si="40"/>
        <v>0</v>
      </c>
      <c r="F92" s="212">
        <f t="shared" si="41"/>
        <v>3</v>
      </c>
      <c r="G92" s="218">
        <f t="shared" si="42"/>
        <v>0</v>
      </c>
      <c r="H92" s="212">
        <f t="shared" si="43"/>
        <v>0</v>
      </c>
      <c r="I92" s="218">
        <f t="shared" si="44"/>
        <v>0</v>
      </c>
      <c r="J92" s="212">
        <f t="shared" si="45"/>
        <v>0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174</v>
      </c>
      <c r="U92" s="218">
        <f t="shared" si="56"/>
        <v>5</v>
      </c>
      <c r="V92" s="26"/>
      <c r="W92" s="112"/>
      <c r="X92" s="118">
        <f t="shared" si="61"/>
        <v>106</v>
      </c>
      <c r="Y92" s="118">
        <f t="shared" si="61"/>
        <v>18</v>
      </c>
      <c r="Z92" s="118">
        <f t="shared" si="61"/>
        <v>0</v>
      </c>
      <c r="AA92" s="118">
        <f t="shared" si="61"/>
        <v>0</v>
      </c>
      <c r="AB92" s="118">
        <f t="shared" si="61"/>
        <v>0</v>
      </c>
      <c r="AC92" s="118">
        <f t="shared" si="61"/>
        <v>0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2</v>
      </c>
      <c r="AM92" s="118">
        <f t="shared" si="59"/>
        <v>0</v>
      </c>
      <c r="AN92" s="118">
        <f t="shared" si="59"/>
        <v>0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127</v>
      </c>
      <c r="BB92" s="233">
        <f t="shared" si="62"/>
        <v>28</v>
      </c>
      <c r="BC92" s="233">
        <f t="shared" si="62"/>
        <v>1</v>
      </c>
      <c r="BD92" s="233">
        <f t="shared" si="62"/>
        <v>0</v>
      </c>
      <c r="BE92" s="233">
        <f t="shared" si="62"/>
        <v>0</v>
      </c>
      <c r="BF92" s="233">
        <f t="shared" si="62"/>
        <v>0</v>
      </c>
      <c r="BG92" s="233">
        <f t="shared" si="62"/>
        <v>0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5</v>
      </c>
      <c r="BO92" s="232">
        <v>0</v>
      </c>
      <c r="BP92" s="232">
        <v>0</v>
      </c>
      <c r="BQ92" s="232">
        <v>0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161</v>
      </c>
      <c r="CB92" s="233">
        <v>17</v>
      </c>
      <c r="CC92" s="233">
        <v>0</v>
      </c>
      <c r="CD92" s="233">
        <v>0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3" x14ac:dyDescent="0.3">
      <c r="A93" s="27" t="s">
        <v>49</v>
      </c>
      <c r="B93" s="212">
        <f t="shared" si="37"/>
        <v>70</v>
      </c>
      <c r="C93" s="218">
        <f t="shared" si="38"/>
        <v>1</v>
      </c>
      <c r="D93" s="212">
        <f t="shared" si="39"/>
        <v>14</v>
      </c>
      <c r="E93" s="218">
        <f t="shared" si="40"/>
        <v>0</v>
      </c>
      <c r="F93" s="212">
        <f t="shared" si="41"/>
        <v>0</v>
      </c>
      <c r="G93" s="218">
        <f t="shared" si="42"/>
        <v>0</v>
      </c>
      <c r="H93" s="212">
        <f t="shared" si="43"/>
        <v>0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0</v>
      </c>
      <c r="S93" s="218">
        <f t="shared" si="54"/>
        <v>0</v>
      </c>
      <c r="T93" s="212">
        <f t="shared" si="55"/>
        <v>84</v>
      </c>
      <c r="U93" s="218">
        <f t="shared" si="56"/>
        <v>1</v>
      </c>
      <c r="V93" s="26"/>
      <c r="W93" s="112"/>
      <c r="X93" s="118">
        <f t="shared" si="61"/>
        <v>151</v>
      </c>
      <c r="Y93" s="118">
        <f t="shared" si="61"/>
        <v>7</v>
      </c>
      <c r="Z93" s="118">
        <f t="shared" si="61"/>
        <v>0</v>
      </c>
      <c r="AA93" s="118">
        <f t="shared" si="61"/>
        <v>0</v>
      </c>
      <c r="AB93" s="118">
        <f t="shared" si="61"/>
        <v>0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3</v>
      </c>
      <c r="AM93" s="118">
        <f t="shared" si="60"/>
        <v>0</v>
      </c>
      <c r="AN93" s="118">
        <f t="shared" si="60"/>
        <v>0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89</v>
      </c>
      <c r="BB93" s="233">
        <f t="shared" si="62"/>
        <v>36</v>
      </c>
      <c r="BC93" s="233">
        <f t="shared" si="62"/>
        <v>3</v>
      </c>
      <c r="BD93" s="233">
        <f t="shared" si="62"/>
        <v>0</v>
      </c>
      <c r="BE93" s="233">
        <f t="shared" si="62"/>
        <v>0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2</v>
      </c>
      <c r="BO93" s="232">
        <v>0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168</v>
      </c>
      <c r="CB93" s="233">
        <v>9</v>
      </c>
      <c r="CC93" s="233">
        <v>1</v>
      </c>
      <c r="CD93" s="233">
        <v>0</v>
      </c>
      <c r="CE93" s="233">
        <v>0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3" x14ac:dyDescent="0.3">
      <c r="A94" s="27" t="s">
        <v>50</v>
      </c>
      <c r="B94" s="212">
        <f>X99</f>
        <v>39</v>
      </c>
      <c r="C94" s="218">
        <f>AL99</f>
        <v>0</v>
      </c>
      <c r="D94" s="212">
        <f>Y99</f>
        <v>10</v>
      </c>
      <c r="E94" s="218">
        <f>AM99</f>
        <v>0</v>
      </c>
      <c r="F94" s="212">
        <f>Z99</f>
        <v>0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49</v>
      </c>
      <c r="U94" s="218">
        <f t="shared" si="56"/>
        <v>0</v>
      </c>
      <c r="V94" s="26"/>
      <c r="W94" s="112"/>
      <c r="X94" s="118">
        <f t="shared" si="61"/>
        <v>164</v>
      </c>
      <c r="Y94" s="118">
        <f t="shared" si="61"/>
        <v>9</v>
      </c>
      <c r="Z94" s="118">
        <f t="shared" si="61"/>
        <v>0</v>
      </c>
      <c r="AA94" s="118">
        <f t="shared" si="61"/>
        <v>0</v>
      </c>
      <c r="AB94" s="118">
        <f t="shared" si="61"/>
        <v>0</v>
      </c>
      <c r="AC94" s="118">
        <f t="shared" si="61"/>
        <v>0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1</v>
      </c>
      <c r="AM94" s="118">
        <f t="shared" si="63"/>
        <v>1</v>
      </c>
      <c r="AN94" s="118">
        <f t="shared" si="63"/>
        <v>0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115</v>
      </c>
      <c r="BB94" s="233">
        <f t="shared" si="62"/>
        <v>15</v>
      </c>
      <c r="BC94" s="233">
        <f t="shared" si="62"/>
        <v>0</v>
      </c>
      <c r="BD94" s="233">
        <f t="shared" si="62"/>
        <v>0</v>
      </c>
      <c r="BE94" s="233">
        <f t="shared" si="62"/>
        <v>0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2</v>
      </c>
      <c r="BO94" s="232">
        <v>0</v>
      </c>
      <c r="BP94" s="232">
        <v>0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1</v>
      </c>
      <c r="BX94" s="232">
        <v>0</v>
      </c>
      <c r="BY94" s="232">
        <v>0</v>
      </c>
      <c r="CA94" s="233">
        <v>148</v>
      </c>
      <c r="CB94" s="233">
        <v>9</v>
      </c>
      <c r="CC94" s="233">
        <v>0</v>
      </c>
      <c r="CD94" s="233">
        <v>0</v>
      </c>
      <c r="CE94" s="233">
        <v>1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3" x14ac:dyDescent="0.3">
      <c r="A95" s="27" t="s">
        <v>51</v>
      </c>
      <c r="B95" s="212">
        <f>X100</f>
        <v>25</v>
      </c>
      <c r="C95" s="218">
        <f>AL100</f>
        <v>0</v>
      </c>
      <c r="D95" s="212">
        <f>Y100</f>
        <v>13</v>
      </c>
      <c r="E95" s="218">
        <f>AM100</f>
        <v>0</v>
      </c>
      <c r="F95" s="212">
        <f>Z100</f>
        <v>0</v>
      </c>
      <c r="G95" s="218">
        <f>AN100</f>
        <v>0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38</v>
      </c>
      <c r="U95" s="218">
        <f t="shared" si="56"/>
        <v>0</v>
      </c>
      <c r="V95" s="26"/>
      <c r="W95" s="112"/>
      <c r="X95" s="118">
        <f t="shared" si="61"/>
        <v>171</v>
      </c>
      <c r="Y95" s="118">
        <f t="shared" si="61"/>
        <v>13</v>
      </c>
      <c r="Z95" s="118">
        <f t="shared" si="61"/>
        <v>0</v>
      </c>
      <c r="AA95" s="118">
        <f t="shared" si="61"/>
        <v>0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0</v>
      </c>
      <c r="AH95" s="118">
        <f t="shared" si="61"/>
        <v>0</v>
      </c>
      <c r="AI95" s="118">
        <f t="shared" si="61"/>
        <v>0</v>
      </c>
      <c r="AL95" s="118">
        <f t="shared" si="63"/>
        <v>2</v>
      </c>
      <c r="AM95" s="118">
        <f t="shared" si="63"/>
        <v>1</v>
      </c>
      <c r="AN95" s="118">
        <f t="shared" si="63"/>
        <v>0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132</v>
      </c>
      <c r="BB95" s="233">
        <f t="shared" si="62"/>
        <v>10</v>
      </c>
      <c r="BC95" s="233">
        <f t="shared" si="62"/>
        <v>1</v>
      </c>
      <c r="BD95" s="233">
        <f t="shared" si="62"/>
        <v>0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1</v>
      </c>
      <c r="BO95" s="232">
        <v>0</v>
      </c>
      <c r="BP95" s="232">
        <v>0</v>
      </c>
      <c r="BQ95" s="232">
        <v>0</v>
      </c>
      <c r="BR95" s="232">
        <v>0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80</v>
      </c>
      <c r="CB95" s="233">
        <v>20</v>
      </c>
      <c r="CC95" s="233">
        <v>0</v>
      </c>
      <c r="CD95" s="233">
        <v>0</v>
      </c>
      <c r="CE95" s="233">
        <v>0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5" thickBot="1" x14ac:dyDescent="0.35">
      <c r="A96" s="18" t="s">
        <v>52</v>
      </c>
      <c r="B96" s="212">
        <f>X101</f>
        <v>20</v>
      </c>
      <c r="C96" s="218">
        <f>AL101</f>
        <v>1</v>
      </c>
      <c r="D96" s="212">
        <f>Y101</f>
        <v>4</v>
      </c>
      <c r="E96" s="218">
        <f>AM101</f>
        <v>0</v>
      </c>
      <c r="F96" s="212">
        <f>Z101</f>
        <v>0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24</v>
      </c>
      <c r="U96" s="218">
        <f t="shared" si="56"/>
        <v>1</v>
      </c>
      <c r="V96" s="26"/>
      <c r="W96" s="112"/>
      <c r="X96" s="118">
        <f t="shared" si="61"/>
        <v>159</v>
      </c>
      <c r="Y96" s="118">
        <f t="shared" si="61"/>
        <v>12</v>
      </c>
      <c r="Z96" s="118">
        <f t="shared" si="61"/>
        <v>3</v>
      </c>
      <c r="AA96" s="118">
        <f t="shared" si="61"/>
        <v>0</v>
      </c>
      <c r="AB96" s="118">
        <f t="shared" si="61"/>
        <v>0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5</v>
      </c>
      <c r="AM96" s="118">
        <f t="shared" si="63"/>
        <v>0</v>
      </c>
      <c r="AN96" s="118">
        <f t="shared" si="63"/>
        <v>0</v>
      </c>
      <c r="AO96" s="118">
        <f t="shared" si="63"/>
        <v>0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148</v>
      </c>
      <c r="BB96" s="233">
        <f t="shared" si="62"/>
        <v>20</v>
      </c>
      <c r="BC96" s="233">
        <f t="shared" si="62"/>
        <v>2</v>
      </c>
      <c r="BD96" s="233">
        <f t="shared" si="62"/>
        <v>0</v>
      </c>
      <c r="BE96" s="233">
        <f t="shared" si="62"/>
        <v>0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0</v>
      </c>
      <c r="BO96" s="232">
        <v>0</v>
      </c>
      <c r="BP96" s="232">
        <v>0</v>
      </c>
      <c r="BQ96" s="232">
        <v>0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39</v>
      </c>
      <c r="CB96" s="233">
        <v>12</v>
      </c>
      <c r="CC96" s="233">
        <v>2</v>
      </c>
      <c r="CD96" s="233">
        <v>0</v>
      </c>
      <c r="CE96" s="233">
        <v>0</v>
      </c>
      <c r="CF96" s="233">
        <v>0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4" thickTop="1" thickBot="1" x14ac:dyDescent="0.35">
      <c r="A97" s="25" t="s">
        <v>53</v>
      </c>
      <c r="B97" s="213">
        <f>SUM(B73:B96)</f>
        <v>2655</v>
      </c>
      <c r="C97" s="219">
        <f t="shared" ref="C97:Q97" si="64">SUM(C73:C96)</f>
        <v>74</v>
      </c>
      <c r="D97" s="213">
        <f t="shared" si="64"/>
        <v>378</v>
      </c>
      <c r="E97" s="219">
        <f t="shared" si="64"/>
        <v>8</v>
      </c>
      <c r="F97" s="213">
        <f t="shared" si="64"/>
        <v>17</v>
      </c>
      <c r="G97" s="219">
        <f t="shared" si="64"/>
        <v>0</v>
      </c>
      <c r="H97" s="213">
        <f t="shared" si="64"/>
        <v>1</v>
      </c>
      <c r="I97" s="219">
        <f t="shared" si="64"/>
        <v>0</v>
      </c>
      <c r="J97" s="213">
        <f t="shared" si="64"/>
        <v>0</v>
      </c>
      <c r="K97" s="219">
        <f t="shared" si="64"/>
        <v>0</v>
      </c>
      <c r="L97" s="213">
        <f t="shared" si="64"/>
        <v>0</v>
      </c>
      <c r="M97" s="219">
        <f t="shared" si="64"/>
        <v>0</v>
      </c>
      <c r="N97" s="213">
        <f t="shared" si="64"/>
        <v>0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0</v>
      </c>
      <c r="S97" s="219">
        <f>SUM(S73:S96)</f>
        <v>0</v>
      </c>
      <c r="T97" s="213">
        <f>SUM(T73:T96)</f>
        <v>3051</v>
      </c>
      <c r="U97" s="219">
        <f>SUM(U73:U96)</f>
        <v>82</v>
      </c>
      <c r="V97" s="26"/>
      <c r="W97" s="112"/>
      <c r="X97" s="118">
        <f t="shared" si="61"/>
        <v>70</v>
      </c>
      <c r="Y97" s="118">
        <f t="shared" si="61"/>
        <v>14</v>
      </c>
      <c r="Z97" s="118">
        <f t="shared" si="61"/>
        <v>0</v>
      </c>
      <c r="AA97" s="118">
        <f t="shared" si="61"/>
        <v>0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0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1</v>
      </c>
      <c r="AM97" s="118">
        <f t="shared" si="63"/>
        <v>0</v>
      </c>
      <c r="AN97" s="118">
        <f t="shared" si="63"/>
        <v>0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166</v>
      </c>
      <c r="BB97" s="233">
        <f t="shared" si="65"/>
        <v>17</v>
      </c>
      <c r="BC97" s="233">
        <f t="shared" si="65"/>
        <v>0</v>
      </c>
      <c r="BD97" s="233">
        <f t="shared" si="65"/>
        <v>0</v>
      </c>
      <c r="BE97" s="233">
        <f t="shared" si="65"/>
        <v>0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0</v>
      </c>
      <c r="BO97" s="232">
        <v>0</v>
      </c>
      <c r="BP97" s="232">
        <v>0</v>
      </c>
      <c r="BQ97" s="232">
        <v>0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50</v>
      </c>
      <c r="CB97" s="233">
        <v>6</v>
      </c>
      <c r="CC97" s="233">
        <v>1</v>
      </c>
      <c r="CD97" s="233">
        <v>0</v>
      </c>
      <c r="CE97" s="233">
        <v>0</v>
      </c>
      <c r="CF97" s="233">
        <v>0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5" thickTop="1" x14ac:dyDescent="0.3">
      <c r="A98" s="27" t="s">
        <v>126</v>
      </c>
      <c r="B98" s="214">
        <f>B97/T97</f>
        <v>0.87020648967551617</v>
      </c>
      <c r="C98" s="220">
        <f>C97/T97</f>
        <v>2.4254342838413635E-2</v>
      </c>
      <c r="D98" s="214">
        <f>D97/T97</f>
        <v>0.12389380530973451</v>
      </c>
      <c r="E98" s="220">
        <f>E97/T97</f>
        <v>2.6220911176663389E-3</v>
      </c>
      <c r="F98" s="214">
        <f>F97/T97</f>
        <v>5.5719436250409706E-3</v>
      </c>
      <c r="G98" s="220">
        <f>G97/T97</f>
        <v>0</v>
      </c>
      <c r="H98" s="214">
        <f>H97/T97</f>
        <v>3.2776138970829236E-4</v>
      </c>
      <c r="I98" s="220">
        <f>I97/T97</f>
        <v>0</v>
      </c>
      <c r="J98" s="214">
        <f>J97/T97</f>
        <v>0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2.6876433956079974E-2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1</v>
      </c>
      <c r="BO98" s="232">
        <v>0</v>
      </c>
      <c r="BP98" s="232">
        <v>0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25</v>
      </c>
      <c r="CB98" s="233">
        <v>6</v>
      </c>
      <c r="CC98" s="233">
        <v>0</v>
      </c>
      <c r="CD98" s="233">
        <v>0</v>
      </c>
      <c r="CE98" s="233">
        <v>0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3" x14ac:dyDescent="0.3">
      <c r="A99" s="27" t="s">
        <v>112</v>
      </c>
      <c r="B99" s="215">
        <f t="shared" ref="B99:U99" si="66">SUM(B79:B93)</f>
        <v>2531</v>
      </c>
      <c r="C99" s="221">
        <f t="shared" si="66"/>
        <v>73</v>
      </c>
      <c r="D99" s="215">
        <f t="shared" si="66"/>
        <v>337</v>
      </c>
      <c r="E99" s="221">
        <f t="shared" si="66"/>
        <v>8</v>
      </c>
      <c r="F99" s="215">
        <f t="shared" si="66"/>
        <v>15</v>
      </c>
      <c r="G99" s="221">
        <f t="shared" si="66"/>
        <v>0</v>
      </c>
      <c r="H99" s="215">
        <f t="shared" si="66"/>
        <v>1</v>
      </c>
      <c r="I99" s="221">
        <f t="shared" si="66"/>
        <v>0</v>
      </c>
      <c r="J99" s="215">
        <f t="shared" si="66"/>
        <v>0</v>
      </c>
      <c r="K99" s="221">
        <f t="shared" si="66"/>
        <v>0</v>
      </c>
      <c r="L99" s="215">
        <f t="shared" si="66"/>
        <v>0</v>
      </c>
      <c r="M99" s="221">
        <f t="shared" si="66"/>
        <v>0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0</v>
      </c>
      <c r="S99" s="221">
        <f t="shared" si="66"/>
        <v>0</v>
      </c>
      <c r="T99" s="215">
        <f t="shared" si="66"/>
        <v>2884</v>
      </c>
      <c r="U99" s="221">
        <f t="shared" si="66"/>
        <v>81</v>
      </c>
      <c r="V99" s="26"/>
      <c r="W99" s="112"/>
      <c r="X99" s="118">
        <f t="shared" ref="X99:AI101" si="67">BA53</f>
        <v>39</v>
      </c>
      <c r="Y99" s="118">
        <f t="shared" si="67"/>
        <v>10</v>
      </c>
      <c r="Z99" s="118">
        <f t="shared" si="67"/>
        <v>0</v>
      </c>
      <c r="AA99" s="118">
        <f t="shared" si="67"/>
        <v>0</v>
      </c>
      <c r="AB99" s="118">
        <f t="shared" si="67"/>
        <v>0</v>
      </c>
      <c r="AC99" s="118">
        <f t="shared" si="67"/>
        <v>0</v>
      </c>
      <c r="AD99" s="118">
        <f t="shared" si="67"/>
        <v>0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0</v>
      </c>
      <c r="AM99" s="118">
        <f t="shared" ref="AM99:AW101" si="68">BO48</f>
        <v>0</v>
      </c>
      <c r="AN99" s="118">
        <f t="shared" si="68"/>
        <v>0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170</v>
      </c>
      <c r="BB99" s="233">
        <f t="shared" ref="BB99:BL114" si="69">BO93+CB93</f>
        <v>9</v>
      </c>
      <c r="BC99" s="233">
        <f t="shared" si="69"/>
        <v>1</v>
      </c>
      <c r="BD99" s="233">
        <f t="shared" si="69"/>
        <v>0</v>
      </c>
      <c r="BE99" s="233">
        <f t="shared" si="69"/>
        <v>0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0</v>
      </c>
      <c r="BP99" s="232">
        <v>0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19</v>
      </c>
      <c r="CB99" s="233">
        <v>5</v>
      </c>
      <c r="CC99" s="233">
        <v>0</v>
      </c>
      <c r="CD99" s="233">
        <v>0</v>
      </c>
      <c r="CE99" s="233">
        <v>0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5" thickBot="1" x14ac:dyDescent="0.35">
      <c r="A100" s="18" t="s">
        <v>113</v>
      </c>
      <c r="B100" s="216">
        <f t="shared" ref="B100:U100" si="70">B97-B99</f>
        <v>124</v>
      </c>
      <c r="C100" s="222">
        <f t="shared" si="70"/>
        <v>1</v>
      </c>
      <c r="D100" s="216">
        <f t="shared" si="70"/>
        <v>41</v>
      </c>
      <c r="E100" s="222">
        <f t="shared" si="70"/>
        <v>0</v>
      </c>
      <c r="F100" s="216">
        <f t="shared" si="70"/>
        <v>2</v>
      </c>
      <c r="G100" s="222">
        <f t="shared" si="70"/>
        <v>0</v>
      </c>
      <c r="H100" s="216">
        <f t="shared" si="70"/>
        <v>0</v>
      </c>
      <c r="I100" s="222">
        <f t="shared" si="70"/>
        <v>0</v>
      </c>
      <c r="J100" s="216">
        <f t="shared" si="70"/>
        <v>0</v>
      </c>
      <c r="K100" s="222">
        <f t="shared" si="70"/>
        <v>0</v>
      </c>
      <c r="L100" s="216">
        <f t="shared" si="70"/>
        <v>0</v>
      </c>
      <c r="M100" s="222">
        <f t="shared" si="70"/>
        <v>0</v>
      </c>
      <c r="N100" s="216">
        <f t="shared" si="70"/>
        <v>0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167</v>
      </c>
      <c r="U100" s="222">
        <f t="shared" si="70"/>
        <v>1</v>
      </c>
      <c r="V100" s="28"/>
      <c r="W100" s="112"/>
      <c r="X100" s="118">
        <f t="shared" si="67"/>
        <v>25</v>
      </c>
      <c r="Y100" s="118">
        <f t="shared" si="67"/>
        <v>13</v>
      </c>
      <c r="Z100" s="118">
        <f t="shared" si="67"/>
        <v>0</v>
      </c>
      <c r="AA100" s="118">
        <f t="shared" si="67"/>
        <v>0</v>
      </c>
      <c r="AB100" s="118">
        <f t="shared" si="67"/>
        <v>0</v>
      </c>
      <c r="AC100" s="118">
        <f t="shared" si="67"/>
        <v>0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0</v>
      </c>
      <c r="AN100" s="118">
        <f t="shared" si="68"/>
        <v>0</v>
      </c>
      <c r="AO100" s="118">
        <f t="shared" si="68"/>
        <v>0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150</v>
      </c>
      <c r="BB100" s="233">
        <f t="shared" si="69"/>
        <v>9</v>
      </c>
      <c r="BC100" s="233">
        <f t="shared" si="69"/>
        <v>0</v>
      </c>
      <c r="BD100" s="233">
        <f t="shared" si="69"/>
        <v>0</v>
      </c>
      <c r="BE100" s="233">
        <f t="shared" si="69"/>
        <v>1</v>
      </c>
      <c r="BF100" s="233">
        <f t="shared" si="69"/>
        <v>0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1</v>
      </c>
      <c r="BK100" s="233">
        <f t="shared" si="69"/>
        <v>0</v>
      </c>
      <c r="BL100" s="233">
        <f t="shared" si="69"/>
        <v>0</v>
      </c>
      <c r="BM100" s="235"/>
      <c r="BN100" s="232">
        <v>0</v>
      </c>
      <c r="BO100" s="232">
        <v>0</v>
      </c>
      <c r="BP100" s="232">
        <v>0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9</v>
      </c>
      <c r="CB100" s="233">
        <v>3</v>
      </c>
      <c r="CC100" s="233">
        <v>0</v>
      </c>
      <c r="CD100" s="233">
        <v>0</v>
      </c>
      <c r="CE100" s="233">
        <v>0</v>
      </c>
      <c r="CF100" s="233">
        <v>0</v>
      </c>
      <c r="CG100" s="233">
        <v>0</v>
      </c>
      <c r="CH100" s="233">
        <v>0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2969</v>
      </c>
      <c r="J101" s="238"/>
      <c r="K101" s="239"/>
      <c r="L101" s="240" t="s">
        <v>56</v>
      </c>
      <c r="M101" s="241">
        <f>U97</f>
        <v>82</v>
      </c>
      <c r="N101" s="58"/>
      <c r="O101" s="47"/>
      <c r="P101" s="51"/>
      <c r="Q101" s="48"/>
      <c r="R101" s="49" t="s">
        <v>57</v>
      </c>
      <c r="S101" s="49"/>
      <c r="T101" s="52">
        <f>I101+M101*2</f>
        <v>3133</v>
      </c>
      <c r="U101" s="50"/>
      <c r="V101" s="29"/>
      <c r="W101" s="112"/>
      <c r="X101" s="118">
        <f>BA55</f>
        <v>20</v>
      </c>
      <c r="Y101" s="118">
        <f t="shared" si="67"/>
        <v>4</v>
      </c>
      <c r="Z101" s="118">
        <f t="shared" si="67"/>
        <v>0</v>
      </c>
      <c r="AA101" s="118">
        <f t="shared" si="67"/>
        <v>0</v>
      </c>
      <c r="AB101" s="118">
        <f t="shared" si="67"/>
        <v>0</v>
      </c>
      <c r="AC101" s="118">
        <f t="shared" si="67"/>
        <v>0</v>
      </c>
      <c r="AD101" s="118">
        <f t="shared" si="67"/>
        <v>0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1</v>
      </c>
      <c r="AM101" s="118">
        <f t="shared" si="68"/>
        <v>0</v>
      </c>
      <c r="AN101" s="118">
        <f t="shared" si="68"/>
        <v>0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81</v>
      </c>
      <c r="BB101" s="233">
        <f t="shared" si="69"/>
        <v>20</v>
      </c>
      <c r="BC101" s="233">
        <f t="shared" si="69"/>
        <v>0</v>
      </c>
      <c r="BD101" s="233">
        <f t="shared" si="69"/>
        <v>0</v>
      </c>
      <c r="BE101" s="233">
        <f t="shared" si="69"/>
        <v>0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0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3</v>
      </c>
      <c r="CB101" s="233">
        <v>2</v>
      </c>
      <c r="CC101" s="233">
        <v>0</v>
      </c>
      <c r="CD101" s="233">
        <v>0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5" thickTop="1" x14ac:dyDescent="0.3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17.658144870534251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16.951219512195124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39</v>
      </c>
      <c r="BB102" s="233">
        <f t="shared" si="69"/>
        <v>12</v>
      </c>
      <c r="BC102" s="233">
        <f t="shared" si="69"/>
        <v>2</v>
      </c>
      <c r="BD102" s="233">
        <f t="shared" si="69"/>
        <v>0</v>
      </c>
      <c r="BE102" s="233">
        <f t="shared" si="69"/>
        <v>0</v>
      </c>
      <c r="BF102" s="233">
        <f t="shared" si="69"/>
        <v>0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0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5</v>
      </c>
      <c r="CB102" s="233">
        <v>1</v>
      </c>
      <c r="CC102" s="233">
        <v>0</v>
      </c>
      <c r="CD102" s="233">
        <v>0</v>
      </c>
      <c r="CE102" s="233">
        <v>0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">
      <c r="V103" s="31"/>
      <c r="BA103" s="233">
        <f t="shared" si="72"/>
        <v>50</v>
      </c>
      <c r="BB103" s="233">
        <f t="shared" si="69"/>
        <v>6</v>
      </c>
      <c r="BC103" s="233">
        <f t="shared" si="69"/>
        <v>1</v>
      </c>
      <c r="BD103" s="233">
        <f t="shared" si="69"/>
        <v>0</v>
      </c>
      <c r="BE103" s="233">
        <f t="shared" si="69"/>
        <v>0</v>
      </c>
      <c r="BF103" s="233">
        <f t="shared" si="69"/>
        <v>0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0</v>
      </c>
      <c r="BP103" s="232">
        <v>0</v>
      </c>
      <c r="BQ103" s="232">
        <v>0</v>
      </c>
      <c r="BR103" s="232">
        <v>0</v>
      </c>
      <c r="BS103" s="232">
        <v>0</v>
      </c>
      <c r="BT103" s="232">
        <v>0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8</v>
      </c>
      <c r="CB103" s="233">
        <v>1</v>
      </c>
      <c r="CC103" s="233">
        <v>1</v>
      </c>
      <c r="CD103" s="233">
        <v>0</v>
      </c>
      <c r="CE103" s="233">
        <v>0</v>
      </c>
      <c r="CF103" s="233">
        <v>0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3.5" thickBot="1" x14ac:dyDescent="0.35">
      <c r="V104" s="31"/>
      <c r="BA104" s="233">
        <f t="shared" si="72"/>
        <v>26</v>
      </c>
      <c r="BB104" s="233">
        <f t="shared" si="69"/>
        <v>6</v>
      </c>
      <c r="BC104" s="233">
        <f t="shared" si="69"/>
        <v>0</v>
      </c>
      <c r="BD104" s="233">
        <f t="shared" si="69"/>
        <v>0</v>
      </c>
      <c r="BE104" s="233">
        <f t="shared" si="69"/>
        <v>0</v>
      </c>
      <c r="BF104" s="233">
        <f t="shared" si="69"/>
        <v>0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0</v>
      </c>
      <c r="BO104" s="232">
        <v>0</v>
      </c>
      <c r="BP104" s="232">
        <v>0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16</v>
      </c>
      <c r="CB104" s="233">
        <v>7</v>
      </c>
      <c r="CC104" s="233">
        <v>0</v>
      </c>
      <c r="CD104" s="233">
        <v>0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3.5" thickBot="1" x14ac:dyDescent="0.35">
      <c r="AZ105" s="68" t="s">
        <v>80</v>
      </c>
      <c r="BA105" s="232">
        <f>BN99+CA99</f>
        <v>19</v>
      </c>
      <c r="BB105" s="232">
        <f t="shared" si="69"/>
        <v>5</v>
      </c>
      <c r="BC105" s="232">
        <f t="shared" si="69"/>
        <v>0</v>
      </c>
      <c r="BD105" s="232">
        <f t="shared" si="69"/>
        <v>0</v>
      </c>
      <c r="BE105" s="232">
        <f t="shared" si="69"/>
        <v>0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0</v>
      </c>
      <c r="BO105" s="232">
        <v>1</v>
      </c>
      <c r="BP105" s="232">
        <v>0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33</v>
      </c>
      <c r="CB105" s="233">
        <v>23</v>
      </c>
      <c r="CC105" s="233">
        <v>1</v>
      </c>
      <c r="CD105" s="233">
        <v>0</v>
      </c>
      <c r="CE105" s="233">
        <v>0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3" x14ac:dyDescent="0.3">
      <c r="BA106" s="232">
        <f t="shared" ref="BA106:BL121" si="73">BN100+CA100</f>
        <v>9</v>
      </c>
      <c r="BB106" s="232">
        <f t="shared" si="69"/>
        <v>3</v>
      </c>
      <c r="BC106" s="232">
        <f t="shared" si="69"/>
        <v>0</v>
      </c>
      <c r="BD106" s="232">
        <f t="shared" si="69"/>
        <v>0</v>
      </c>
      <c r="BE106" s="232">
        <f t="shared" si="69"/>
        <v>0</v>
      </c>
      <c r="BF106" s="232">
        <f t="shared" si="69"/>
        <v>0</v>
      </c>
      <c r="BG106" s="232">
        <f t="shared" si="69"/>
        <v>0</v>
      </c>
      <c r="BH106" s="232">
        <f t="shared" si="69"/>
        <v>0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4</v>
      </c>
      <c r="BO106" s="232">
        <v>0</v>
      </c>
      <c r="BP106" s="232">
        <v>0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180</v>
      </c>
      <c r="CB106" s="233">
        <v>30</v>
      </c>
      <c r="CC106" s="233">
        <v>0</v>
      </c>
      <c r="CD106" s="233">
        <v>0</v>
      </c>
      <c r="CE106" s="233">
        <v>0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3" x14ac:dyDescent="0.3">
      <c r="BA107" s="232">
        <f t="shared" si="73"/>
        <v>3</v>
      </c>
      <c r="BB107" s="232">
        <f t="shared" si="69"/>
        <v>2</v>
      </c>
      <c r="BC107" s="232">
        <f t="shared" si="69"/>
        <v>0</v>
      </c>
      <c r="BD107" s="232">
        <f t="shared" si="69"/>
        <v>0</v>
      </c>
      <c r="BE107" s="232">
        <f t="shared" si="69"/>
        <v>0</v>
      </c>
      <c r="BF107" s="232">
        <f t="shared" si="69"/>
        <v>0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6</v>
      </c>
      <c r="BO107" s="232">
        <v>1</v>
      </c>
      <c r="BP107" s="232">
        <v>0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301</v>
      </c>
      <c r="CB107" s="233">
        <v>36</v>
      </c>
      <c r="CC107" s="233">
        <v>1</v>
      </c>
      <c r="CD107" s="233">
        <v>0</v>
      </c>
      <c r="CE107" s="233">
        <v>0</v>
      </c>
      <c r="CF107" s="233">
        <v>0</v>
      </c>
      <c r="CG107" s="233">
        <v>0</v>
      </c>
      <c r="CH107" s="233">
        <v>0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3" x14ac:dyDescent="0.3">
      <c r="BA108" s="232">
        <f t="shared" si="73"/>
        <v>5</v>
      </c>
      <c r="BB108" s="232">
        <f t="shared" si="69"/>
        <v>1</v>
      </c>
      <c r="BC108" s="232">
        <f t="shared" si="69"/>
        <v>0</v>
      </c>
      <c r="BD108" s="232">
        <f t="shared" si="69"/>
        <v>0</v>
      </c>
      <c r="BE108" s="232">
        <f t="shared" si="69"/>
        <v>0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8</v>
      </c>
      <c r="BO108" s="232">
        <v>0</v>
      </c>
      <c r="BP108" s="232">
        <v>0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220</v>
      </c>
      <c r="CB108" s="233">
        <v>32</v>
      </c>
      <c r="CC108" s="233">
        <v>1</v>
      </c>
      <c r="CD108" s="233">
        <v>0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3" x14ac:dyDescent="0.3">
      <c r="BA109" s="232">
        <f t="shared" si="73"/>
        <v>8</v>
      </c>
      <c r="BB109" s="232">
        <f t="shared" si="69"/>
        <v>1</v>
      </c>
      <c r="BC109" s="232">
        <f t="shared" si="69"/>
        <v>1</v>
      </c>
      <c r="BD109" s="232">
        <f t="shared" si="69"/>
        <v>0</v>
      </c>
      <c r="BE109" s="232">
        <f t="shared" si="69"/>
        <v>0</v>
      </c>
      <c r="BF109" s="232">
        <f t="shared" si="69"/>
        <v>0</v>
      </c>
      <c r="BG109" s="232">
        <f t="shared" si="69"/>
        <v>0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5</v>
      </c>
      <c r="BO109" s="232">
        <v>0</v>
      </c>
      <c r="BP109" s="232">
        <v>0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151</v>
      </c>
      <c r="CB109" s="233">
        <v>34</v>
      </c>
      <c r="CC109" s="233">
        <v>0</v>
      </c>
      <c r="CD109" s="233">
        <v>0</v>
      </c>
      <c r="CE109" s="233">
        <v>0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3" x14ac:dyDescent="0.3">
      <c r="BA110" s="232">
        <f t="shared" si="73"/>
        <v>16</v>
      </c>
      <c r="BB110" s="232">
        <f t="shared" si="69"/>
        <v>7</v>
      </c>
      <c r="BC110" s="232">
        <f t="shared" si="69"/>
        <v>0</v>
      </c>
      <c r="BD110" s="232">
        <f t="shared" si="69"/>
        <v>0</v>
      </c>
      <c r="BE110" s="232">
        <f t="shared" si="69"/>
        <v>0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0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4</v>
      </c>
      <c r="BO110" s="232">
        <v>0</v>
      </c>
      <c r="BP110" s="232">
        <v>0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146</v>
      </c>
      <c r="CB110" s="233">
        <v>29</v>
      </c>
      <c r="CC110" s="233">
        <v>0</v>
      </c>
      <c r="CD110" s="233">
        <v>0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3" x14ac:dyDescent="0.3">
      <c r="BA111" s="232">
        <f t="shared" si="73"/>
        <v>33</v>
      </c>
      <c r="BB111" s="232">
        <f t="shared" si="69"/>
        <v>24</v>
      </c>
      <c r="BC111" s="232">
        <f t="shared" si="69"/>
        <v>1</v>
      </c>
      <c r="BD111" s="232">
        <f t="shared" si="69"/>
        <v>0</v>
      </c>
      <c r="BE111" s="232">
        <f t="shared" si="69"/>
        <v>0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4</v>
      </c>
      <c r="BO111" s="232">
        <v>0</v>
      </c>
      <c r="BP111" s="232">
        <v>0</v>
      </c>
      <c r="BQ111" s="232">
        <v>0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121</v>
      </c>
      <c r="CB111" s="233">
        <v>24</v>
      </c>
      <c r="CC111" s="233">
        <v>1</v>
      </c>
      <c r="CD111" s="233">
        <v>0</v>
      </c>
      <c r="CE111" s="233">
        <v>0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3" x14ac:dyDescent="0.3">
      <c r="BA112" s="232">
        <f t="shared" si="73"/>
        <v>184</v>
      </c>
      <c r="BB112" s="232">
        <f t="shared" si="69"/>
        <v>30</v>
      </c>
      <c r="BC112" s="232">
        <f t="shared" si="69"/>
        <v>0</v>
      </c>
      <c r="BD112" s="232">
        <f t="shared" si="69"/>
        <v>0</v>
      </c>
      <c r="BE112" s="232">
        <f t="shared" si="69"/>
        <v>0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2</v>
      </c>
      <c r="BO112" s="232">
        <v>0</v>
      </c>
      <c r="BP112" s="232">
        <v>0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118</v>
      </c>
      <c r="CB112" s="233">
        <v>26</v>
      </c>
      <c r="CC112" s="233">
        <v>1</v>
      </c>
      <c r="CD112" s="233">
        <v>0</v>
      </c>
      <c r="CE112" s="233">
        <v>0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3" x14ac:dyDescent="0.3">
      <c r="BA113" s="232">
        <f t="shared" si="73"/>
        <v>307</v>
      </c>
      <c r="BB113" s="232">
        <f t="shared" si="69"/>
        <v>37</v>
      </c>
      <c r="BC113" s="232">
        <f t="shared" si="69"/>
        <v>1</v>
      </c>
      <c r="BD113" s="232">
        <f t="shared" si="69"/>
        <v>0</v>
      </c>
      <c r="BE113" s="232">
        <f t="shared" si="69"/>
        <v>0</v>
      </c>
      <c r="BF113" s="232">
        <f t="shared" si="69"/>
        <v>0</v>
      </c>
      <c r="BG113" s="232">
        <f t="shared" si="69"/>
        <v>0</v>
      </c>
      <c r="BH113" s="232">
        <f t="shared" si="69"/>
        <v>0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2</v>
      </c>
      <c r="BO113" s="232">
        <v>0</v>
      </c>
      <c r="BP113" s="232">
        <v>0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110</v>
      </c>
      <c r="CB113" s="233">
        <v>25</v>
      </c>
      <c r="CC113" s="233">
        <v>0</v>
      </c>
      <c r="CD113" s="233">
        <v>0</v>
      </c>
      <c r="CE113" s="233">
        <v>0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3" x14ac:dyDescent="0.3">
      <c r="BA114" s="232">
        <f t="shared" si="73"/>
        <v>228</v>
      </c>
      <c r="BB114" s="232">
        <f t="shared" si="69"/>
        <v>32</v>
      </c>
      <c r="BC114" s="232">
        <f t="shared" si="69"/>
        <v>1</v>
      </c>
      <c r="BD114" s="232">
        <f t="shared" si="69"/>
        <v>0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1</v>
      </c>
      <c r="BO114" s="232">
        <v>0</v>
      </c>
      <c r="BP114" s="232">
        <v>0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163</v>
      </c>
      <c r="CB114" s="233">
        <v>14</v>
      </c>
      <c r="CC114" s="233">
        <v>0</v>
      </c>
      <c r="CD114" s="233">
        <v>0</v>
      </c>
      <c r="CE114" s="233">
        <v>0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3" x14ac:dyDescent="0.3">
      <c r="BA115" s="232">
        <f t="shared" si="73"/>
        <v>156</v>
      </c>
      <c r="BB115" s="232">
        <f t="shared" si="73"/>
        <v>34</v>
      </c>
      <c r="BC115" s="232">
        <f t="shared" si="73"/>
        <v>0</v>
      </c>
      <c r="BD115" s="232">
        <f t="shared" si="73"/>
        <v>0</v>
      </c>
      <c r="BE115" s="232">
        <f t="shared" si="73"/>
        <v>0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3</v>
      </c>
      <c r="BO115" s="232">
        <v>0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187</v>
      </c>
      <c r="CB115" s="233">
        <v>19</v>
      </c>
      <c r="CC115" s="233">
        <v>0</v>
      </c>
      <c r="CD115" s="233">
        <v>0</v>
      </c>
      <c r="CE115" s="233">
        <v>0</v>
      </c>
      <c r="CF115" s="233">
        <v>0</v>
      </c>
      <c r="CG115" s="233">
        <v>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">
      <c r="BA116" s="232">
        <f t="shared" si="73"/>
        <v>150</v>
      </c>
      <c r="BB116" s="232">
        <f t="shared" si="73"/>
        <v>29</v>
      </c>
      <c r="BC116" s="232">
        <f t="shared" si="73"/>
        <v>0</v>
      </c>
      <c r="BD116" s="232">
        <f t="shared" si="73"/>
        <v>0</v>
      </c>
      <c r="BE116" s="232">
        <f t="shared" si="73"/>
        <v>0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3</v>
      </c>
      <c r="BO116" s="232">
        <v>0</v>
      </c>
      <c r="BP116" s="232">
        <v>0</v>
      </c>
      <c r="BQ116" s="232">
        <v>0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178</v>
      </c>
      <c r="CB116" s="233">
        <v>15</v>
      </c>
      <c r="CC116" s="233">
        <v>0</v>
      </c>
      <c r="CD116" s="233">
        <v>0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3" x14ac:dyDescent="0.3">
      <c r="BA117" s="232">
        <f t="shared" si="73"/>
        <v>125</v>
      </c>
      <c r="BB117" s="232">
        <f t="shared" si="73"/>
        <v>24</v>
      </c>
      <c r="BC117" s="232">
        <f t="shared" si="73"/>
        <v>1</v>
      </c>
      <c r="BD117" s="232">
        <f t="shared" si="73"/>
        <v>0</v>
      </c>
      <c r="BE117" s="232">
        <f t="shared" si="73"/>
        <v>0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2</v>
      </c>
      <c r="BO117" s="232">
        <v>0</v>
      </c>
      <c r="BP117" s="232">
        <v>0</v>
      </c>
      <c r="BQ117" s="232">
        <v>0</v>
      </c>
      <c r="BR117" s="232">
        <v>0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184</v>
      </c>
      <c r="CB117" s="233">
        <v>16</v>
      </c>
      <c r="CC117" s="233">
        <v>0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3" x14ac:dyDescent="0.3">
      <c r="BA118" s="232">
        <f t="shared" si="73"/>
        <v>120</v>
      </c>
      <c r="BB118" s="232">
        <f t="shared" si="73"/>
        <v>26</v>
      </c>
      <c r="BC118" s="232">
        <f t="shared" si="73"/>
        <v>1</v>
      </c>
      <c r="BD118" s="232">
        <f t="shared" si="73"/>
        <v>0</v>
      </c>
      <c r="BE118" s="232">
        <f t="shared" si="73"/>
        <v>0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6</v>
      </c>
      <c r="BO118" s="232">
        <v>0</v>
      </c>
      <c r="BP118" s="232">
        <v>0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175</v>
      </c>
      <c r="CB118" s="233">
        <v>18</v>
      </c>
      <c r="CC118" s="233">
        <v>0</v>
      </c>
      <c r="CD118" s="233">
        <v>0</v>
      </c>
      <c r="CE118" s="233">
        <v>0</v>
      </c>
      <c r="CF118" s="233">
        <v>0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3" x14ac:dyDescent="0.3">
      <c r="BA119" s="232">
        <f t="shared" si="73"/>
        <v>112</v>
      </c>
      <c r="BB119" s="232">
        <f t="shared" si="73"/>
        <v>25</v>
      </c>
      <c r="BC119" s="232">
        <f t="shared" si="73"/>
        <v>0</v>
      </c>
      <c r="BD119" s="232">
        <f t="shared" si="73"/>
        <v>0</v>
      </c>
      <c r="BE119" s="232">
        <f t="shared" si="73"/>
        <v>0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3</v>
      </c>
      <c r="BO119" s="232">
        <v>0</v>
      </c>
      <c r="BP119" s="232">
        <v>0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118</v>
      </c>
      <c r="CB119" s="233">
        <v>30</v>
      </c>
      <c r="CC119" s="233">
        <v>0</v>
      </c>
      <c r="CD119" s="233">
        <v>0</v>
      </c>
      <c r="CE119" s="233">
        <v>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3" x14ac:dyDescent="0.3">
      <c r="BA120" s="232">
        <f t="shared" si="73"/>
        <v>164</v>
      </c>
      <c r="BB120" s="232">
        <f t="shared" si="73"/>
        <v>14</v>
      </c>
      <c r="BC120" s="232">
        <f t="shared" si="73"/>
        <v>0</v>
      </c>
      <c r="BD120" s="232">
        <f t="shared" si="73"/>
        <v>0</v>
      </c>
      <c r="BE120" s="232">
        <f t="shared" si="73"/>
        <v>0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0</v>
      </c>
      <c r="BO120" s="232">
        <v>0</v>
      </c>
      <c r="BP120" s="232">
        <v>0</v>
      </c>
      <c r="BQ120" s="232">
        <v>0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76</v>
      </c>
      <c r="CB120" s="233">
        <v>10</v>
      </c>
      <c r="CC120" s="233">
        <v>1</v>
      </c>
      <c r="CD120" s="233">
        <v>0</v>
      </c>
      <c r="CE120" s="233">
        <v>0</v>
      </c>
      <c r="CF120" s="233">
        <v>0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3" x14ac:dyDescent="0.3">
      <c r="V121" s="37" t="s">
        <v>62</v>
      </c>
      <c r="W121" s="112"/>
      <c r="BA121" s="232">
        <f t="shared" si="73"/>
        <v>190</v>
      </c>
      <c r="BB121" s="232">
        <f t="shared" si="73"/>
        <v>19</v>
      </c>
      <c r="BC121" s="232">
        <f t="shared" si="73"/>
        <v>0</v>
      </c>
      <c r="BD121" s="232">
        <f t="shared" si="73"/>
        <v>0</v>
      </c>
      <c r="BE121" s="232">
        <f t="shared" si="73"/>
        <v>0</v>
      </c>
      <c r="BF121" s="232">
        <f t="shared" si="73"/>
        <v>0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0</v>
      </c>
      <c r="BK121" s="232">
        <f t="shared" si="73"/>
        <v>0</v>
      </c>
      <c r="BL121" s="232">
        <f t="shared" si="73"/>
        <v>0</v>
      </c>
      <c r="BM121" s="235"/>
      <c r="BN121" s="232">
        <v>1</v>
      </c>
      <c r="BO121" s="232">
        <v>0</v>
      </c>
      <c r="BP121" s="232">
        <v>0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39</v>
      </c>
      <c r="CB121" s="233">
        <v>9</v>
      </c>
      <c r="CC121" s="233">
        <v>2</v>
      </c>
      <c r="CD121" s="233">
        <v>0</v>
      </c>
      <c r="CE121" s="233">
        <v>0</v>
      </c>
      <c r="CF121" s="233">
        <v>0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3" x14ac:dyDescent="0.3">
      <c r="V122" s="37" t="s">
        <v>63</v>
      </c>
      <c r="W122" s="112"/>
      <c r="BA122" s="232">
        <f t="shared" ref="BA122:BL137" si="74">BN116+CA116</f>
        <v>181</v>
      </c>
      <c r="BB122" s="232">
        <f t="shared" si="74"/>
        <v>15</v>
      </c>
      <c r="BC122" s="232">
        <f t="shared" si="74"/>
        <v>0</v>
      </c>
      <c r="BD122" s="232">
        <f t="shared" si="74"/>
        <v>0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2</v>
      </c>
      <c r="BO122" s="232">
        <v>0</v>
      </c>
      <c r="BP122" s="232">
        <v>0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23</v>
      </c>
      <c r="CB122" s="233">
        <v>8</v>
      </c>
      <c r="CC122" s="233">
        <v>1</v>
      </c>
      <c r="CD122" s="233">
        <v>0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3" x14ac:dyDescent="0.3">
      <c r="V123" s="37" t="s">
        <v>64</v>
      </c>
      <c r="W123" s="112"/>
      <c r="BA123" s="232">
        <f t="shared" si="74"/>
        <v>186</v>
      </c>
      <c r="BB123" s="232">
        <f t="shared" si="74"/>
        <v>16</v>
      </c>
      <c r="BC123" s="232">
        <f t="shared" si="74"/>
        <v>0</v>
      </c>
      <c r="BD123" s="232">
        <f t="shared" si="74"/>
        <v>0</v>
      </c>
      <c r="BE123" s="232">
        <f t="shared" si="74"/>
        <v>0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0</v>
      </c>
      <c r="BO123" s="232">
        <v>0</v>
      </c>
      <c r="BP123" s="232">
        <v>0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24</v>
      </c>
      <c r="CB123" s="233">
        <v>5</v>
      </c>
      <c r="CC123" s="233">
        <v>0</v>
      </c>
      <c r="CD123" s="233">
        <v>0</v>
      </c>
      <c r="CE123" s="233">
        <v>0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5" thickBot="1" x14ac:dyDescent="0.35">
      <c r="V124" s="37" t="s">
        <v>65</v>
      </c>
      <c r="W124" s="112"/>
      <c r="BA124" s="232">
        <f t="shared" si="74"/>
        <v>181</v>
      </c>
      <c r="BB124" s="232">
        <f t="shared" si="74"/>
        <v>18</v>
      </c>
      <c r="BC124" s="232">
        <f t="shared" si="74"/>
        <v>0</v>
      </c>
      <c r="BD124" s="232">
        <f t="shared" si="74"/>
        <v>0</v>
      </c>
      <c r="BE124" s="232">
        <f t="shared" si="74"/>
        <v>0</v>
      </c>
      <c r="BF124" s="232">
        <f t="shared" si="74"/>
        <v>0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0</v>
      </c>
      <c r="BO124" s="232">
        <v>0</v>
      </c>
      <c r="BP124" s="232">
        <v>0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20</v>
      </c>
      <c r="CB124" s="233">
        <v>4</v>
      </c>
      <c r="CC124" s="233">
        <v>0</v>
      </c>
      <c r="CD124" s="233">
        <v>0</v>
      </c>
      <c r="CE124" s="233">
        <v>0</v>
      </c>
      <c r="CF124" s="233">
        <v>0</v>
      </c>
      <c r="CG124" s="233">
        <v>0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5" thickBot="1" x14ac:dyDescent="0.35">
      <c r="V125" s="37" t="s">
        <v>66</v>
      </c>
      <c r="W125" s="112"/>
      <c r="BA125" s="232">
        <f t="shared" si="74"/>
        <v>121</v>
      </c>
      <c r="BB125" s="232">
        <f t="shared" si="74"/>
        <v>30</v>
      </c>
      <c r="BC125" s="232">
        <f t="shared" si="74"/>
        <v>0</v>
      </c>
      <c r="BD125" s="232">
        <f t="shared" si="74"/>
        <v>0</v>
      </c>
      <c r="BE125" s="232">
        <f t="shared" si="74"/>
        <v>0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10</v>
      </c>
      <c r="CB125" s="233">
        <v>5</v>
      </c>
      <c r="CC125" s="233">
        <v>0</v>
      </c>
      <c r="CD125" s="233">
        <v>0</v>
      </c>
      <c r="CE125" s="233">
        <v>0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3" x14ac:dyDescent="0.3">
      <c r="V126" s="37" t="s">
        <v>67</v>
      </c>
      <c r="W126" s="112"/>
      <c r="BA126" s="232">
        <f t="shared" si="74"/>
        <v>76</v>
      </c>
      <c r="BB126" s="232">
        <f t="shared" si="74"/>
        <v>10</v>
      </c>
      <c r="BC126" s="232">
        <f t="shared" si="74"/>
        <v>1</v>
      </c>
      <c r="BD126" s="232">
        <f t="shared" si="74"/>
        <v>0</v>
      </c>
      <c r="BE126" s="232">
        <f t="shared" si="74"/>
        <v>0</v>
      </c>
      <c r="BF126" s="232">
        <f t="shared" si="74"/>
        <v>0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1</v>
      </c>
      <c r="BO126" s="232">
        <v>0</v>
      </c>
      <c r="BP126" s="232">
        <v>0</v>
      </c>
      <c r="BQ126" s="232">
        <v>0</v>
      </c>
      <c r="BR126" s="232">
        <v>0</v>
      </c>
      <c r="BS126" s="232">
        <v>0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8</v>
      </c>
      <c r="CB126" s="233">
        <v>2</v>
      </c>
      <c r="CC126" s="233">
        <v>0</v>
      </c>
      <c r="CD126" s="233">
        <v>0</v>
      </c>
      <c r="CE126" s="233">
        <v>0</v>
      </c>
      <c r="CF126" s="233">
        <v>0</v>
      </c>
      <c r="CG126" s="233">
        <v>0</v>
      </c>
      <c r="CH126" s="233">
        <v>0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3" x14ac:dyDescent="0.3">
      <c r="V127" s="37" t="s">
        <v>68</v>
      </c>
      <c r="W127" s="112"/>
      <c r="BA127" s="232">
        <f t="shared" si="74"/>
        <v>40</v>
      </c>
      <c r="BB127" s="232">
        <f t="shared" si="74"/>
        <v>9</v>
      </c>
      <c r="BC127" s="232">
        <f t="shared" si="74"/>
        <v>2</v>
      </c>
      <c r="BD127" s="232">
        <f t="shared" si="74"/>
        <v>0</v>
      </c>
      <c r="BE127" s="232">
        <f t="shared" si="74"/>
        <v>0</v>
      </c>
      <c r="BF127" s="232">
        <f t="shared" si="74"/>
        <v>0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10</v>
      </c>
      <c r="CB127" s="233">
        <v>7</v>
      </c>
      <c r="CC127" s="233">
        <v>0</v>
      </c>
      <c r="CD127" s="233">
        <v>0</v>
      </c>
      <c r="CE127" s="233">
        <v>0</v>
      </c>
      <c r="CF127" s="233">
        <v>0</v>
      </c>
      <c r="CG127" s="233">
        <v>0</v>
      </c>
      <c r="CH127" s="233">
        <v>0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5" thickBot="1" x14ac:dyDescent="0.35">
      <c r="A128" s="248">
        <f>(H97+J97+L97+N97+P97+R97)/T97</f>
        <v>3.2776138970829236E-4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0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25</v>
      </c>
      <c r="BB128" s="232">
        <f t="shared" si="74"/>
        <v>8</v>
      </c>
      <c r="BC128" s="232">
        <f t="shared" si="74"/>
        <v>1</v>
      </c>
      <c r="BD128" s="232">
        <f t="shared" si="74"/>
        <v>0</v>
      </c>
      <c r="BE128" s="232">
        <f t="shared" si="74"/>
        <v>0</v>
      </c>
      <c r="BF128" s="232">
        <f t="shared" si="74"/>
        <v>0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0</v>
      </c>
      <c r="BO128" s="232">
        <v>0</v>
      </c>
      <c r="BP128" s="232">
        <v>0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15</v>
      </c>
      <c r="CB128" s="233">
        <v>3</v>
      </c>
      <c r="CC128" s="233">
        <v>0</v>
      </c>
      <c r="CD128" s="233">
        <v>0</v>
      </c>
      <c r="CE128" s="233">
        <v>0</v>
      </c>
      <c r="CF128" s="233">
        <v>0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5" thickBot="1" x14ac:dyDescent="0.35">
      <c r="A129" s="248">
        <f>(P97+R97)/T97</f>
        <v>0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24</v>
      </c>
      <c r="BB129" s="254">
        <f t="shared" si="74"/>
        <v>5</v>
      </c>
      <c r="BC129" s="254">
        <f t="shared" si="74"/>
        <v>0</v>
      </c>
      <c r="BD129" s="254">
        <f t="shared" si="74"/>
        <v>0</v>
      </c>
      <c r="BE129" s="254">
        <f t="shared" si="74"/>
        <v>0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0</v>
      </c>
      <c r="BO129" s="232">
        <v>0</v>
      </c>
      <c r="BP129" s="232">
        <v>0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14</v>
      </c>
      <c r="CB129" s="233">
        <v>11</v>
      </c>
      <c r="CC129" s="233">
        <v>1</v>
      </c>
      <c r="CD129" s="233">
        <v>0</v>
      </c>
      <c r="CE129" s="233">
        <v>0</v>
      </c>
      <c r="CF129" s="233">
        <v>0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5" thickBot="1" x14ac:dyDescent="0.35">
      <c r="V130" s="40"/>
      <c r="AX130" s="246"/>
      <c r="BA130" s="254">
        <f t="shared" ref="BA130:BL145" si="75">BN124+CA124</f>
        <v>20</v>
      </c>
      <c r="BB130" s="254">
        <f t="shared" si="74"/>
        <v>4</v>
      </c>
      <c r="BC130" s="254">
        <f t="shared" si="74"/>
        <v>0</v>
      </c>
      <c r="BD130" s="254">
        <f t="shared" si="74"/>
        <v>0</v>
      </c>
      <c r="BE130" s="254">
        <f t="shared" si="74"/>
        <v>0</v>
      </c>
      <c r="BF130" s="254">
        <f t="shared" si="74"/>
        <v>0</v>
      </c>
      <c r="BG130" s="254">
        <f t="shared" si="74"/>
        <v>0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0</v>
      </c>
      <c r="BO130" s="232">
        <v>0</v>
      </c>
      <c r="BP130" s="232">
        <v>0</v>
      </c>
      <c r="BQ130" s="232">
        <v>0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33</v>
      </c>
      <c r="CB130" s="233">
        <v>4</v>
      </c>
      <c r="CC130" s="233">
        <v>1</v>
      </c>
      <c r="CD130" s="233">
        <v>0</v>
      </c>
      <c r="CE130" s="233">
        <v>0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" thickBot="1" x14ac:dyDescent="0.4">
      <c r="A131" s="361" t="str">
        <f>A1</f>
        <v>Comptages vitesse TV/PL à Vincennes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71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10</v>
      </c>
      <c r="BB131" s="254">
        <f t="shared" si="74"/>
        <v>5</v>
      </c>
      <c r="BC131" s="254">
        <f t="shared" si="74"/>
        <v>0</v>
      </c>
      <c r="BD131" s="254">
        <f t="shared" si="74"/>
        <v>0</v>
      </c>
      <c r="BE131" s="254">
        <f t="shared" si="74"/>
        <v>0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3</v>
      </c>
      <c r="BO131" s="232">
        <v>0</v>
      </c>
      <c r="BP131" s="232">
        <v>0</v>
      </c>
      <c r="BQ131" s="232">
        <v>0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54</v>
      </c>
      <c r="CB131" s="233">
        <v>18</v>
      </c>
      <c r="CC131" s="233">
        <v>0</v>
      </c>
      <c r="CD131" s="233">
        <v>0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9</v>
      </c>
      <c r="BB132" s="254">
        <f t="shared" si="74"/>
        <v>2</v>
      </c>
      <c r="BC132" s="254">
        <f t="shared" si="74"/>
        <v>0</v>
      </c>
      <c r="BD132" s="254">
        <f t="shared" si="74"/>
        <v>0</v>
      </c>
      <c r="BE132" s="254">
        <f t="shared" si="74"/>
        <v>0</v>
      </c>
      <c r="BF132" s="254">
        <f t="shared" si="74"/>
        <v>0</v>
      </c>
      <c r="BG132" s="254">
        <f t="shared" si="74"/>
        <v>0</v>
      </c>
      <c r="BH132" s="254">
        <f t="shared" si="74"/>
        <v>0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8</v>
      </c>
      <c r="BO132" s="232">
        <v>0</v>
      </c>
      <c r="BP132" s="232">
        <v>0</v>
      </c>
      <c r="BQ132" s="232">
        <v>0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109</v>
      </c>
      <c r="CB132" s="233">
        <v>15</v>
      </c>
      <c r="CC132" s="233">
        <v>0</v>
      </c>
      <c r="CD132" s="233">
        <v>0</v>
      </c>
      <c r="CE132" s="233">
        <v>0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" x14ac:dyDescent="0.3">
      <c r="A133" s="112" t="s">
        <v>75</v>
      </c>
      <c r="E133" s="114" t="str">
        <f>BC5</f>
        <v>mercredi 22 septembre 2021</v>
      </c>
      <c r="I133" s="255" t="str">
        <f>I3</f>
        <v>Entre</v>
      </c>
      <c r="J133" s="256" t="str">
        <f>J3</f>
        <v>Rue Leroyer</v>
      </c>
      <c r="K133" s="112"/>
      <c r="L133" s="116"/>
      <c r="M133" s="112"/>
      <c r="N133" s="112"/>
      <c r="O133" s="112" t="str">
        <f>O3</f>
        <v>Et</v>
      </c>
      <c r="P133" s="234" t="str">
        <f>P3</f>
        <v>Rue Crébillon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10</v>
      </c>
      <c r="BB133" s="254">
        <f t="shared" si="74"/>
        <v>7</v>
      </c>
      <c r="BC133" s="254">
        <f t="shared" si="74"/>
        <v>0</v>
      </c>
      <c r="BD133" s="254">
        <f t="shared" si="74"/>
        <v>0</v>
      </c>
      <c r="BE133" s="254">
        <f t="shared" si="74"/>
        <v>0</v>
      </c>
      <c r="BF133" s="254">
        <f t="shared" si="74"/>
        <v>0</v>
      </c>
      <c r="BG133" s="254">
        <f t="shared" si="74"/>
        <v>0</v>
      </c>
      <c r="BH133" s="254">
        <f t="shared" si="74"/>
        <v>0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5</v>
      </c>
      <c r="BO133" s="232">
        <v>0</v>
      </c>
      <c r="BP133" s="232">
        <v>0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143</v>
      </c>
      <c r="CB133" s="233">
        <v>18</v>
      </c>
      <c r="CC133" s="233">
        <v>0</v>
      </c>
      <c r="CD133" s="233">
        <v>0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3.5" thickBot="1" x14ac:dyDescent="0.35">
      <c r="A134" s="117" t="s">
        <v>4</v>
      </c>
      <c r="BA134" s="254">
        <f t="shared" si="75"/>
        <v>15</v>
      </c>
      <c r="BB134" s="254">
        <f t="shared" si="74"/>
        <v>3</v>
      </c>
      <c r="BC134" s="254">
        <f t="shared" si="74"/>
        <v>0</v>
      </c>
      <c r="BD134" s="254">
        <f t="shared" si="74"/>
        <v>0</v>
      </c>
      <c r="BE134" s="254">
        <f t="shared" si="74"/>
        <v>0</v>
      </c>
      <c r="BF134" s="254">
        <f t="shared" si="74"/>
        <v>0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4</v>
      </c>
      <c r="BO134" s="232">
        <v>0</v>
      </c>
      <c r="BP134" s="232">
        <v>0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159</v>
      </c>
      <c r="CB134" s="233">
        <v>23</v>
      </c>
      <c r="CC134" s="233">
        <v>0</v>
      </c>
      <c r="CD134" s="233">
        <v>0</v>
      </c>
      <c r="CE134" s="233">
        <v>0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14</v>
      </c>
      <c r="BB135" s="254">
        <f t="shared" si="74"/>
        <v>11</v>
      </c>
      <c r="BC135" s="254">
        <f t="shared" si="74"/>
        <v>1</v>
      </c>
      <c r="BD135" s="254">
        <f t="shared" si="74"/>
        <v>0</v>
      </c>
      <c r="BE135" s="254">
        <f t="shared" si="74"/>
        <v>0</v>
      </c>
      <c r="BF135" s="254">
        <f t="shared" si="74"/>
        <v>0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2</v>
      </c>
      <c r="BO135" s="232">
        <v>0</v>
      </c>
      <c r="BP135" s="232">
        <v>0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177</v>
      </c>
      <c r="CB135" s="233">
        <v>25</v>
      </c>
      <c r="CC135" s="233">
        <v>1</v>
      </c>
      <c r="CD135" s="233">
        <v>0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33</v>
      </c>
      <c r="BB136" s="254">
        <f t="shared" si="74"/>
        <v>4</v>
      </c>
      <c r="BC136" s="254">
        <f t="shared" si="74"/>
        <v>1</v>
      </c>
      <c r="BD136" s="254">
        <f t="shared" si="74"/>
        <v>0</v>
      </c>
      <c r="BE136" s="254">
        <f t="shared" si="74"/>
        <v>0</v>
      </c>
      <c r="BF136" s="254">
        <f t="shared" si="74"/>
        <v>0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2</v>
      </c>
      <c r="BO136" s="232">
        <v>0</v>
      </c>
      <c r="BP136" s="232">
        <v>0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132</v>
      </c>
      <c r="CB136" s="233">
        <v>24</v>
      </c>
      <c r="CC136" s="233">
        <v>0</v>
      </c>
      <c r="CD136" s="233">
        <v>0</v>
      </c>
      <c r="CE136" s="233">
        <v>0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57</v>
      </c>
      <c r="BB137" s="254">
        <f t="shared" si="74"/>
        <v>18</v>
      </c>
      <c r="BC137" s="254">
        <f t="shared" si="74"/>
        <v>0</v>
      </c>
      <c r="BD137" s="254">
        <f t="shared" si="74"/>
        <v>0</v>
      </c>
      <c r="BE137" s="254">
        <f t="shared" si="74"/>
        <v>0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5</v>
      </c>
      <c r="BO137" s="232">
        <v>0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129</v>
      </c>
      <c r="CB137" s="233">
        <v>20</v>
      </c>
      <c r="CC137" s="233">
        <v>0</v>
      </c>
      <c r="CD137" s="233">
        <v>0</v>
      </c>
      <c r="CE137" s="233">
        <v>0</v>
      </c>
      <c r="CF137" s="233">
        <v>0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6" thickTop="1" x14ac:dyDescent="0.35">
      <c r="A138" s="27" t="s">
        <v>29</v>
      </c>
      <c r="B138" s="212">
        <f t="shared" ref="B138:B154" si="76">X146</f>
        <v>14</v>
      </c>
      <c r="C138" s="218">
        <f t="shared" ref="C138:C154" si="77">AL146</f>
        <v>0</v>
      </c>
      <c r="D138" s="212">
        <f t="shared" ref="D138:D154" si="78">Y146</f>
        <v>6</v>
      </c>
      <c r="E138" s="218">
        <f t="shared" ref="E138:E154" si="79">AM146</f>
        <v>0</v>
      </c>
      <c r="F138" s="212">
        <f t="shared" ref="F138:F154" si="80">Z146</f>
        <v>0</v>
      </c>
      <c r="G138" s="218">
        <f t="shared" ref="G138:G154" si="81">AN146</f>
        <v>0</v>
      </c>
      <c r="H138" s="212">
        <f t="shared" ref="H138:H154" si="82">AA146</f>
        <v>0</v>
      </c>
      <c r="I138" s="218">
        <f t="shared" ref="I138:I154" si="83">AO146</f>
        <v>0</v>
      </c>
      <c r="J138" s="212">
        <f t="shared" ref="J138:J154" si="84">AB146</f>
        <v>0</v>
      </c>
      <c r="K138" s="218">
        <f t="shared" ref="K138:K154" si="85">AP146</f>
        <v>0</v>
      </c>
      <c r="L138" s="212">
        <f t="shared" ref="L138:L154" si="86">AC146</f>
        <v>0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20</v>
      </c>
      <c r="U138" s="218">
        <f t="shared" ref="U138:U161" si="94">SUM(C138,E138,G138,I138,K138,M138,O138,Q138,S138)</f>
        <v>0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117</v>
      </c>
      <c r="BB138" s="254">
        <f t="shared" si="75"/>
        <v>15</v>
      </c>
      <c r="BC138" s="254">
        <f t="shared" si="75"/>
        <v>0</v>
      </c>
      <c r="BD138" s="254">
        <f t="shared" si="75"/>
        <v>0</v>
      </c>
      <c r="BE138" s="254">
        <f t="shared" si="75"/>
        <v>0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5</v>
      </c>
      <c r="BO138" s="232">
        <v>0</v>
      </c>
      <c r="BP138" s="232">
        <v>0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189</v>
      </c>
      <c r="CB138" s="233">
        <v>16</v>
      </c>
      <c r="CC138" s="233">
        <v>0</v>
      </c>
      <c r="CD138" s="233">
        <v>0</v>
      </c>
      <c r="CE138" s="233">
        <v>0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3" x14ac:dyDescent="0.3">
      <c r="A139" s="27" t="s">
        <v>30</v>
      </c>
      <c r="B139" s="212">
        <f t="shared" si="76"/>
        <v>7</v>
      </c>
      <c r="C139" s="218">
        <f t="shared" si="77"/>
        <v>0</v>
      </c>
      <c r="D139" s="212">
        <f t="shared" si="78"/>
        <v>2</v>
      </c>
      <c r="E139" s="218">
        <f t="shared" si="79"/>
        <v>0</v>
      </c>
      <c r="F139" s="212">
        <f t="shared" si="80"/>
        <v>0</v>
      </c>
      <c r="G139" s="218">
        <f t="shared" si="81"/>
        <v>0</v>
      </c>
      <c r="H139" s="212">
        <f t="shared" si="82"/>
        <v>0</v>
      </c>
      <c r="I139" s="218">
        <f t="shared" si="83"/>
        <v>0</v>
      </c>
      <c r="J139" s="212">
        <f t="shared" si="84"/>
        <v>0</v>
      </c>
      <c r="K139" s="218">
        <f t="shared" si="85"/>
        <v>0</v>
      </c>
      <c r="L139" s="212">
        <f t="shared" si="86"/>
        <v>0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9</v>
      </c>
      <c r="U139" s="218">
        <f t="shared" si="94"/>
        <v>0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148</v>
      </c>
      <c r="BB139" s="254">
        <f t="shared" si="75"/>
        <v>18</v>
      </c>
      <c r="BC139" s="254">
        <f t="shared" si="75"/>
        <v>0</v>
      </c>
      <c r="BD139" s="254">
        <f t="shared" si="75"/>
        <v>0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2</v>
      </c>
      <c r="BO139" s="232">
        <v>0</v>
      </c>
      <c r="BP139" s="232">
        <v>0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186</v>
      </c>
      <c r="CB139" s="233">
        <v>18</v>
      </c>
      <c r="CC139" s="233">
        <v>0</v>
      </c>
      <c r="CD139" s="233">
        <v>0</v>
      </c>
      <c r="CE139" s="233">
        <v>0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3" x14ac:dyDescent="0.3">
      <c r="A140" s="27" t="s">
        <v>31</v>
      </c>
      <c r="B140" s="212">
        <f t="shared" si="76"/>
        <v>5</v>
      </c>
      <c r="C140" s="218">
        <f t="shared" si="77"/>
        <v>0</v>
      </c>
      <c r="D140" s="212">
        <f t="shared" si="78"/>
        <v>3</v>
      </c>
      <c r="E140" s="218">
        <f t="shared" si="79"/>
        <v>0</v>
      </c>
      <c r="F140" s="212">
        <f t="shared" si="80"/>
        <v>0</v>
      </c>
      <c r="G140" s="218">
        <f t="shared" si="81"/>
        <v>0</v>
      </c>
      <c r="H140" s="212">
        <f t="shared" si="82"/>
        <v>0</v>
      </c>
      <c r="I140" s="218">
        <f t="shared" si="83"/>
        <v>0</v>
      </c>
      <c r="J140" s="212">
        <f t="shared" si="84"/>
        <v>0</v>
      </c>
      <c r="K140" s="218">
        <f t="shared" si="85"/>
        <v>0</v>
      </c>
      <c r="L140" s="212">
        <f t="shared" si="86"/>
        <v>0</v>
      </c>
      <c r="M140" s="218">
        <f t="shared" si="87"/>
        <v>0</v>
      </c>
      <c r="N140" s="212">
        <f t="shared" si="88"/>
        <v>0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8</v>
      </c>
      <c r="U140" s="218">
        <f t="shared" si="94"/>
        <v>0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163</v>
      </c>
      <c r="BB140" s="254">
        <f t="shared" si="75"/>
        <v>23</v>
      </c>
      <c r="BC140" s="254">
        <f t="shared" si="75"/>
        <v>0</v>
      </c>
      <c r="BD140" s="254">
        <f t="shared" si="75"/>
        <v>0</v>
      </c>
      <c r="BE140" s="254">
        <f t="shared" si="75"/>
        <v>0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1</v>
      </c>
      <c r="BO140" s="232">
        <v>0</v>
      </c>
      <c r="BP140" s="232">
        <v>0</v>
      </c>
      <c r="BQ140" s="232">
        <v>0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147</v>
      </c>
      <c r="CB140" s="233">
        <v>9</v>
      </c>
      <c r="CC140" s="233">
        <v>0</v>
      </c>
      <c r="CD140" s="233">
        <v>0</v>
      </c>
      <c r="CE140" s="233">
        <v>0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3" x14ac:dyDescent="0.3">
      <c r="A141" s="27" t="s">
        <v>32</v>
      </c>
      <c r="B141" s="212">
        <f t="shared" si="76"/>
        <v>4</v>
      </c>
      <c r="C141" s="218">
        <f t="shared" si="77"/>
        <v>0</v>
      </c>
      <c r="D141" s="212">
        <f t="shared" si="78"/>
        <v>0</v>
      </c>
      <c r="E141" s="218">
        <f t="shared" si="79"/>
        <v>0</v>
      </c>
      <c r="F141" s="212">
        <f t="shared" si="80"/>
        <v>0</v>
      </c>
      <c r="G141" s="218">
        <f t="shared" si="81"/>
        <v>0</v>
      </c>
      <c r="H141" s="212">
        <f t="shared" si="82"/>
        <v>0</v>
      </c>
      <c r="I141" s="218">
        <f t="shared" si="83"/>
        <v>0</v>
      </c>
      <c r="J141" s="212">
        <f t="shared" si="84"/>
        <v>0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4</v>
      </c>
      <c r="U141" s="218">
        <f t="shared" si="94"/>
        <v>0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179</v>
      </c>
      <c r="BB141" s="254">
        <f t="shared" si="75"/>
        <v>25</v>
      </c>
      <c r="BC141" s="254">
        <f t="shared" si="75"/>
        <v>1</v>
      </c>
      <c r="BD141" s="254">
        <f t="shared" si="75"/>
        <v>0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2</v>
      </c>
      <c r="BO141" s="232">
        <v>0</v>
      </c>
      <c r="BP141" s="232">
        <v>0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199</v>
      </c>
      <c r="CB141" s="233">
        <v>14</v>
      </c>
      <c r="CC141" s="233">
        <v>0</v>
      </c>
      <c r="CD141" s="233">
        <v>0</v>
      </c>
      <c r="CE141" s="233">
        <v>0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3" x14ac:dyDescent="0.3">
      <c r="A142" s="27" t="s">
        <v>33</v>
      </c>
      <c r="B142" s="212">
        <f t="shared" si="76"/>
        <v>6</v>
      </c>
      <c r="C142" s="218">
        <f t="shared" si="77"/>
        <v>0</v>
      </c>
      <c r="D142" s="212">
        <f t="shared" si="78"/>
        <v>3</v>
      </c>
      <c r="E142" s="218">
        <f t="shared" si="79"/>
        <v>0</v>
      </c>
      <c r="F142" s="212">
        <f t="shared" si="80"/>
        <v>0</v>
      </c>
      <c r="G142" s="218">
        <f t="shared" si="81"/>
        <v>0</v>
      </c>
      <c r="H142" s="212">
        <f t="shared" si="82"/>
        <v>0</v>
      </c>
      <c r="I142" s="218">
        <f t="shared" si="83"/>
        <v>0</v>
      </c>
      <c r="J142" s="212">
        <f t="shared" si="84"/>
        <v>0</v>
      </c>
      <c r="K142" s="218">
        <f t="shared" si="85"/>
        <v>0</v>
      </c>
      <c r="L142" s="212">
        <f t="shared" si="86"/>
        <v>0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9</v>
      </c>
      <c r="U142" s="218">
        <f t="shared" si="94"/>
        <v>0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134</v>
      </c>
      <c r="BB142" s="254">
        <f t="shared" si="75"/>
        <v>24</v>
      </c>
      <c r="BC142" s="254">
        <f t="shared" si="75"/>
        <v>0</v>
      </c>
      <c r="BD142" s="254">
        <f t="shared" si="75"/>
        <v>0</v>
      </c>
      <c r="BE142" s="254">
        <f t="shared" si="75"/>
        <v>0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5</v>
      </c>
      <c r="BO142" s="232">
        <v>0</v>
      </c>
      <c r="BP142" s="232">
        <v>0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169</v>
      </c>
      <c r="CB142" s="233">
        <v>13</v>
      </c>
      <c r="CC142" s="233">
        <v>1</v>
      </c>
      <c r="CD142" s="233">
        <v>0</v>
      </c>
      <c r="CE142" s="233">
        <v>0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" x14ac:dyDescent="0.3">
      <c r="A143" s="27" t="s">
        <v>34</v>
      </c>
      <c r="B143" s="212">
        <f t="shared" si="76"/>
        <v>14</v>
      </c>
      <c r="C143" s="218">
        <f t="shared" si="77"/>
        <v>0</v>
      </c>
      <c r="D143" s="212">
        <f t="shared" si="78"/>
        <v>5</v>
      </c>
      <c r="E143" s="218">
        <f t="shared" si="79"/>
        <v>0</v>
      </c>
      <c r="F143" s="212">
        <f t="shared" si="80"/>
        <v>1</v>
      </c>
      <c r="G143" s="218">
        <f t="shared" si="81"/>
        <v>0</v>
      </c>
      <c r="H143" s="212">
        <f t="shared" si="82"/>
        <v>0</v>
      </c>
      <c r="I143" s="218">
        <f t="shared" si="83"/>
        <v>0</v>
      </c>
      <c r="J143" s="212">
        <f t="shared" si="84"/>
        <v>0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20</v>
      </c>
      <c r="U143" s="218">
        <f t="shared" si="94"/>
        <v>0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134</v>
      </c>
      <c r="BB143" s="254">
        <f t="shared" si="75"/>
        <v>20</v>
      </c>
      <c r="BC143" s="254">
        <f t="shared" si="75"/>
        <v>0</v>
      </c>
      <c r="BD143" s="254">
        <f t="shared" si="75"/>
        <v>0</v>
      </c>
      <c r="BE143" s="254">
        <f t="shared" si="75"/>
        <v>0</v>
      </c>
      <c r="BF143" s="254">
        <f t="shared" si="75"/>
        <v>0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0</v>
      </c>
      <c r="BO143" s="232">
        <v>0</v>
      </c>
      <c r="BP143" s="232">
        <v>0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123</v>
      </c>
      <c r="CB143" s="233">
        <v>14</v>
      </c>
      <c r="CC143" s="233">
        <v>0</v>
      </c>
      <c r="CD143" s="233">
        <v>0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3" x14ac:dyDescent="0.3">
      <c r="A144" s="27" t="s">
        <v>35</v>
      </c>
      <c r="B144" s="212">
        <f t="shared" si="76"/>
        <v>57</v>
      </c>
      <c r="C144" s="218">
        <f t="shared" si="77"/>
        <v>7</v>
      </c>
      <c r="D144" s="212">
        <f t="shared" si="78"/>
        <v>13</v>
      </c>
      <c r="E144" s="218">
        <f t="shared" si="79"/>
        <v>0</v>
      </c>
      <c r="F144" s="212">
        <f t="shared" si="80"/>
        <v>1</v>
      </c>
      <c r="G144" s="218">
        <f t="shared" si="81"/>
        <v>0</v>
      </c>
      <c r="H144" s="212">
        <f t="shared" si="82"/>
        <v>0</v>
      </c>
      <c r="I144" s="218">
        <f t="shared" si="83"/>
        <v>0</v>
      </c>
      <c r="J144" s="212">
        <f t="shared" si="84"/>
        <v>0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71</v>
      </c>
      <c r="U144" s="218">
        <f t="shared" si="94"/>
        <v>7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194</v>
      </c>
      <c r="BB144" s="254">
        <f t="shared" si="75"/>
        <v>16</v>
      </c>
      <c r="BC144" s="254">
        <f t="shared" si="75"/>
        <v>0</v>
      </c>
      <c r="BD144" s="254">
        <f t="shared" si="75"/>
        <v>0</v>
      </c>
      <c r="BE144" s="254">
        <f t="shared" si="75"/>
        <v>0</v>
      </c>
      <c r="BF144" s="254">
        <f t="shared" si="75"/>
        <v>0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2</v>
      </c>
      <c r="BO144" s="232">
        <v>0</v>
      </c>
      <c r="BP144" s="232">
        <v>0</v>
      </c>
      <c r="BQ144" s="232">
        <v>1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79</v>
      </c>
      <c r="CB144" s="233">
        <v>8</v>
      </c>
      <c r="CC144" s="233">
        <v>1</v>
      </c>
      <c r="CD144" s="233">
        <v>0</v>
      </c>
      <c r="CE144" s="233">
        <v>0</v>
      </c>
      <c r="CF144" s="233">
        <v>0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3" x14ac:dyDescent="0.3">
      <c r="A145" s="27" t="s">
        <v>36</v>
      </c>
      <c r="B145" s="212">
        <f t="shared" si="76"/>
        <v>207</v>
      </c>
      <c r="C145" s="218">
        <f t="shared" si="77"/>
        <v>11</v>
      </c>
      <c r="D145" s="212">
        <f t="shared" si="78"/>
        <v>50</v>
      </c>
      <c r="E145" s="218">
        <f t="shared" si="79"/>
        <v>2</v>
      </c>
      <c r="F145" s="212">
        <f t="shared" si="80"/>
        <v>3</v>
      </c>
      <c r="G145" s="218">
        <f t="shared" si="81"/>
        <v>0</v>
      </c>
      <c r="H145" s="212">
        <f t="shared" si="82"/>
        <v>0</v>
      </c>
      <c r="I145" s="218">
        <f t="shared" si="83"/>
        <v>0</v>
      </c>
      <c r="J145" s="212">
        <f t="shared" si="84"/>
        <v>0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260</v>
      </c>
      <c r="U145" s="218">
        <f t="shared" si="94"/>
        <v>13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188</v>
      </c>
      <c r="BB145" s="254">
        <f t="shared" si="75"/>
        <v>18</v>
      </c>
      <c r="BC145" s="254">
        <f t="shared" si="75"/>
        <v>0</v>
      </c>
      <c r="BD145" s="254">
        <f t="shared" si="75"/>
        <v>0</v>
      </c>
      <c r="BE145" s="254">
        <f t="shared" si="75"/>
        <v>0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0</v>
      </c>
      <c r="BO145" s="232">
        <v>0</v>
      </c>
      <c r="BP145" s="232">
        <v>0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35</v>
      </c>
      <c r="CB145" s="233">
        <v>7</v>
      </c>
      <c r="CC145" s="233">
        <v>1</v>
      </c>
      <c r="CD145" s="233">
        <v>0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3" x14ac:dyDescent="0.3">
      <c r="A146" s="27" t="s">
        <v>37</v>
      </c>
      <c r="B146" s="212">
        <f t="shared" si="76"/>
        <v>339</v>
      </c>
      <c r="C146" s="218">
        <f t="shared" si="77"/>
        <v>13</v>
      </c>
      <c r="D146" s="212">
        <f t="shared" si="78"/>
        <v>53</v>
      </c>
      <c r="E146" s="218">
        <f t="shared" si="79"/>
        <v>1</v>
      </c>
      <c r="F146" s="212">
        <f t="shared" si="80"/>
        <v>3</v>
      </c>
      <c r="G146" s="218">
        <f t="shared" si="81"/>
        <v>0</v>
      </c>
      <c r="H146" s="212">
        <f t="shared" si="82"/>
        <v>0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0</v>
      </c>
      <c r="S146" s="218">
        <f t="shared" si="93"/>
        <v>0</v>
      </c>
      <c r="T146" s="212">
        <f t="shared" si="95"/>
        <v>395</v>
      </c>
      <c r="U146" s="218">
        <f t="shared" si="94"/>
        <v>14</v>
      </c>
      <c r="V146" s="26"/>
      <c r="W146" s="112"/>
      <c r="X146" s="118">
        <f>BA56</f>
        <v>14</v>
      </c>
      <c r="Y146" s="118">
        <f t="shared" ref="Y146:AI161" si="96">BB56</f>
        <v>6</v>
      </c>
      <c r="Z146" s="118">
        <f t="shared" si="96"/>
        <v>0</v>
      </c>
      <c r="AA146" s="118">
        <f t="shared" si="96"/>
        <v>0</v>
      </c>
      <c r="AB146" s="118">
        <f t="shared" si="96"/>
        <v>0</v>
      </c>
      <c r="AC146" s="118">
        <f t="shared" si="96"/>
        <v>0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0</v>
      </c>
      <c r="AN146" s="118">
        <f t="shared" si="97"/>
        <v>0</v>
      </c>
      <c r="AO146" s="118">
        <f t="shared" si="97"/>
        <v>0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148</v>
      </c>
      <c r="BB146" s="254">
        <f t="shared" si="98"/>
        <v>9</v>
      </c>
      <c r="BC146" s="254">
        <f t="shared" si="98"/>
        <v>0</v>
      </c>
      <c r="BD146" s="254">
        <f t="shared" si="98"/>
        <v>0</v>
      </c>
      <c r="BE146" s="254">
        <f t="shared" si="98"/>
        <v>0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0</v>
      </c>
      <c r="BO146" s="232">
        <v>0</v>
      </c>
      <c r="BP146" s="232">
        <v>0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22</v>
      </c>
      <c r="CB146" s="233">
        <v>10</v>
      </c>
      <c r="CC146" s="233">
        <v>0</v>
      </c>
      <c r="CD146" s="233">
        <v>0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3" x14ac:dyDescent="0.3">
      <c r="A147" s="27" t="s">
        <v>38</v>
      </c>
      <c r="B147" s="212">
        <f t="shared" si="76"/>
        <v>248</v>
      </c>
      <c r="C147" s="218">
        <f t="shared" si="77"/>
        <v>9</v>
      </c>
      <c r="D147" s="212">
        <f t="shared" si="78"/>
        <v>29</v>
      </c>
      <c r="E147" s="218">
        <f t="shared" si="79"/>
        <v>0</v>
      </c>
      <c r="F147" s="212">
        <f t="shared" si="80"/>
        <v>2</v>
      </c>
      <c r="G147" s="218">
        <f t="shared" si="81"/>
        <v>0</v>
      </c>
      <c r="H147" s="212">
        <f t="shared" si="82"/>
        <v>0</v>
      </c>
      <c r="I147" s="218">
        <f t="shared" si="83"/>
        <v>0</v>
      </c>
      <c r="J147" s="212">
        <f t="shared" si="84"/>
        <v>0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279</v>
      </c>
      <c r="U147" s="218">
        <f t="shared" si="94"/>
        <v>9</v>
      </c>
      <c r="V147" s="26"/>
      <c r="W147" s="112"/>
      <c r="X147" s="118">
        <f t="shared" ref="X147:AI162" si="99">BA57</f>
        <v>7</v>
      </c>
      <c r="Y147" s="118">
        <f t="shared" si="96"/>
        <v>2</v>
      </c>
      <c r="Z147" s="118">
        <f t="shared" si="96"/>
        <v>0</v>
      </c>
      <c r="AA147" s="118">
        <f t="shared" si="96"/>
        <v>0</v>
      </c>
      <c r="AB147" s="118">
        <f t="shared" si="96"/>
        <v>0</v>
      </c>
      <c r="AC147" s="118">
        <f t="shared" si="96"/>
        <v>0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0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201</v>
      </c>
      <c r="BB147" s="254">
        <f t="shared" si="98"/>
        <v>14</v>
      </c>
      <c r="BC147" s="254">
        <f t="shared" si="98"/>
        <v>0</v>
      </c>
      <c r="BD147" s="254">
        <f t="shared" si="98"/>
        <v>0</v>
      </c>
      <c r="BE147" s="254">
        <f t="shared" si="98"/>
        <v>0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1</v>
      </c>
      <c r="BO147" s="232">
        <v>0</v>
      </c>
      <c r="BP147" s="232">
        <v>0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24</v>
      </c>
      <c r="CB147" s="233">
        <v>4</v>
      </c>
      <c r="CC147" s="233">
        <v>0</v>
      </c>
      <c r="CD147" s="233">
        <v>0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5" thickBot="1" x14ac:dyDescent="0.35">
      <c r="A148" s="27" t="s">
        <v>39</v>
      </c>
      <c r="B148" s="212">
        <f t="shared" si="76"/>
        <v>149</v>
      </c>
      <c r="C148" s="218">
        <f t="shared" si="77"/>
        <v>6</v>
      </c>
      <c r="D148" s="212">
        <f t="shared" si="78"/>
        <v>41</v>
      </c>
      <c r="E148" s="218">
        <f t="shared" si="79"/>
        <v>1</v>
      </c>
      <c r="F148" s="212">
        <f t="shared" si="80"/>
        <v>0</v>
      </c>
      <c r="G148" s="218">
        <f t="shared" si="81"/>
        <v>0</v>
      </c>
      <c r="H148" s="212">
        <f t="shared" si="82"/>
        <v>0</v>
      </c>
      <c r="I148" s="218">
        <f t="shared" si="83"/>
        <v>0</v>
      </c>
      <c r="J148" s="212">
        <f t="shared" si="84"/>
        <v>0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190</v>
      </c>
      <c r="U148" s="218">
        <f t="shared" si="94"/>
        <v>7</v>
      </c>
      <c r="V148" s="26"/>
      <c r="W148" s="112"/>
      <c r="X148" s="118">
        <f t="shared" si="99"/>
        <v>5</v>
      </c>
      <c r="Y148" s="118">
        <f t="shared" si="96"/>
        <v>3</v>
      </c>
      <c r="Z148" s="118">
        <f t="shared" si="96"/>
        <v>0</v>
      </c>
      <c r="AA148" s="118">
        <f t="shared" si="96"/>
        <v>0</v>
      </c>
      <c r="AB148" s="118">
        <f t="shared" si="96"/>
        <v>0</v>
      </c>
      <c r="AC148" s="118">
        <f t="shared" si="96"/>
        <v>0</v>
      </c>
      <c r="AD148" s="118">
        <f t="shared" si="96"/>
        <v>0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0</v>
      </c>
      <c r="AN148" s="118">
        <f t="shared" si="97"/>
        <v>0</v>
      </c>
      <c r="AO148" s="118">
        <f t="shared" si="97"/>
        <v>0</v>
      </c>
      <c r="AP148" s="118">
        <f t="shared" si="97"/>
        <v>0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174</v>
      </c>
      <c r="BB148" s="254">
        <f t="shared" si="98"/>
        <v>13</v>
      </c>
      <c r="BC148" s="254">
        <f t="shared" si="98"/>
        <v>1</v>
      </c>
      <c r="BD148" s="254">
        <f t="shared" si="98"/>
        <v>0</v>
      </c>
      <c r="BE148" s="254">
        <f t="shared" si="98"/>
        <v>0</v>
      </c>
      <c r="BF148" s="254">
        <f t="shared" si="98"/>
        <v>0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0</v>
      </c>
      <c r="BO148" s="232">
        <v>0</v>
      </c>
      <c r="BP148" s="232">
        <v>0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24</v>
      </c>
      <c r="CB148" s="233">
        <v>3</v>
      </c>
      <c r="CC148" s="233">
        <v>0</v>
      </c>
      <c r="CD148" s="233">
        <v>0</v>
      </c>
      <c r="CE148" s="233">
        <v>0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5" thickBot="1" x14ac:dyDescent="0.35">
      <c r="A149" s="27" t="s">
        <v>40</v>
      </c>
      <c r="B149" s="212">
        <f t="shared" si="76"/>
        <v>106</v>
      </c>
      <c r="C149" s="218">
        <f t="shared" si="77"/>
        <v>2</v>
      </c>
      <c r="D149" s="212">
        <f t="shared" si="78"/>
        <v>26</v>
      </c>
      <c r="E149" s="218">
        <f t="shared" si="79"/>
        <v>1</v>
      </c>
      <c r="F149" s="212">
        <f t="shared" si="80"/>
        <v>1</v>
      </c>
      <c r="G149" s="218">
        <f t="shared" si="81"/>
        <v>0</v>
      </c>
      <c r="H149" s="212">
        <f t="shared" si="82"/>
        <v>1</v>
      </c>
      <c r="I149" s="218">
        <f t="shared" si="83"/>
        <v>0</v>
      </c>
      <c r="J149" s="212">
        <f t="shared" si="84"/>
        <v>0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134</v>
      </c>
      <c r="U149" s="218">
        <f t="shared" si="94"/>
        <v>3</v>
      </c>
      <c r="V149" s="26"/>
      <c r="W149" s="112"/>
      <c r="X149" s="118">
        <f t="shared" si="99"/>
        <v>4</v>
      </c>
      <c r="Y149" s="118">
        <f t="shared" si="96"/>
        <v>0</v>
      </c>
      <c r="Z149" s="118">
        <f t="shared" si="96"/>
        <v>0</v>
      </c>
      <c r="AA149" s="118">
        <f t="shared" si="96"/>
        <v>0</v>
      </c>
      <c r="AB149" s="118">
        <f t="shared" si="96"/>
        <v>0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0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123</v>
      </c>
      <c r="BB149" s="254">
        <f t="shared" si="98"/>
        <v>14</v>
      </c>
      <c r="BC149" s="254">
        <f t="shared" si="98"/>
        <v>0</v>
      </c>
      <c r="BD149" s="254">
        <f t="shared" si="98"/>
        <v>0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0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14</v>
      </c>
      <c r="CB149" s="233">
        <v>4</v>
      </c>
      <c r="CC149" s="233">
        <v>0</v>
      </c>
      <c r="CD149" s="233">
        <v>0</v>
      </c>
      <c r="CE149" s="233">
        <v>0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3" x14ac:dyDescent="0.3">
      <c r="A150" s="27" t="s">
        <v>41</v>
      </c>
      <c r="B150" s="212">
        <f t="shared" si="76"/>
        <v>114</v>
      </c>
      <c r="C150" s="218">
        <f t="shared" si="77"/>
        <v>1</v>
      </c>
      <c r="D150" s="212">
        <f t="shared" si="78"/>
        <v>20</v>
      </c>
      <c r="E150" s="218">
        <f t="shared" si="79"/>
        <v>0</v>
      </c>
      <c r="F150" s="212">
        <f t="shared" si="80"/>
        <v>3</v>
      </c>
      <c r="G150" s="218">
        <f t="shared" si="81"/>
        <v>0</v>
      </c>
      <c r="H150" s="212">
        <f t="shared" si="82"/>
        <v>0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0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137</v>
      </c>
      <c r="U150" s="218">
        <f t="shared" si="94"/>
        <v>1</v>
      </c>
      <c r="V150" s="26"/>
      <c r="W150" s="112"/>
      <c r="X150" s="118">
        <f t="shared" si="99"/>
        <v>6</v>
      </c>
      <c r="Y150" s="118">
        <f t="shared" si="96"/>
        <v>3</v>
      </c>
      <c r="Z150" s="118">
        <f t="shared" si="96"/>
        <v>0</v>
      </c>
      <c r="AA150" s="118">
        <f t="shared" si="96"/>
        <v>0</v>
      </c>
      <c r="AB150" s="118">
        <f t="shared" si="96"/>
        <v>0</v>
      </c>
      <c r="AC150" s="118">
        <f t="shared" si="96"/>
        <v>0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0</v>
      </c>
      <c r="AM150" s="118">
        <f t="shared" si="97"/>
        <v>0</v>
      </c>
      <c r="AN150" s="118">
        <f t="shared" si="97"/>
        <v>0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81</v>
      </c>
      <c r="BB150" s="254">
        <f t="shared" si="98"/>
        <v>8</v>
      </c>
      <c r="BC150" s="254">
        <f t="shared" si="98"/>
        <v>1</v>
      </c>
      <c r="BD150" s="254">
        <f t="shared" si="98"/>
        <v>1</v>
      </c>
      <c r="BE150" s="254">
        <f t="shared" si="98"/>
        <v>0</v>
      </c>
      <c r="BF150" s="254">
        <f t="shared" si="98"/>
        <v>0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0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11</v>
      </c>
      <c r="CB150" s="233">
        <v>2</v>
      </c>
      <c r="CC150" s="233">
        <v>0</v>
      </c>
      <c r="CD150" s="233">
        <v>0</v>
      </c>
      <c r="CE150" s="233">
        <v>0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3" x14ac:dyDescent="0.3">
      <c r="A151" s="27" t="s">
        <v>42</v>
      </c>
      <c r="B151" s="212">
        <f t="shared" si="76"/>
        <v>126</v>
      </c>
      <c r="C151" s="218">
        <f t="shared" si="77"/>
        <v>1</v>
      </c>
      <c r="D151" s="212">
        <f t="shared" si="78"/>
        <v>28</v>
      </c>
      <c r="E151" s="218">
        <f t="shared" si="79"/>
        <v>1</v>
      </c>
      <c r="F151" s="212">
        <f t="shared" si="80"/>
        <v>0</v>
      </c>
      <c r="G151" s="218">
        <f t="shared" si="81"/>
        <v>0</v>
      </c>
      <c r="H151" s="212">
        <f t="shared" si="82"/>
        <v>0</v>
      </c>
      <c r="I151" s="218">
        <f t="shared" si="83"/>
        <v>0</v>
      </c>
      <c r="J151" s="212">
        <f t="shared" si="84"/>
        <v>0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154</v>
      </c>
      <c r="U151" s="218">
        <f t="shared" si="94"/>
        <v>2</v>
      </c>
      <c r="V151" s="26"/>
      <c r="W151" s="112"/>
      <c r="X151" s="118">
        <f t="shared" si="99"/>
        <v>14</v>
      </c>
      <c r="Y151" s="118">
        <f t="shared" si="96"/>
        <v>5</v>
      </c>
      <c r="Z151" s="118">
        <f t="shared" si="96"/>
        <v>1</v>
      </c>
      <c r="AA151" s="118">
        <f t="shared" si="96"/>
        <v>0</v>
      </c>
      <c r="AB151" s="118">
        <f t="shared" si="96"/>
        <v>0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0</v>
      </c>
      <c r="AN151" s="118">
        <f t="shared" si="97"/>
        <v>0</v>
      </c>
      <c r="AO151" s="118">
        <f t="shared" si="97"/>
        <v>0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35</v>
      </c>
      <c r="BB151" s="254">
        <f t="shared" si="98"/>
        <v>7</v>
      </c>
      <c r="BC151" s="254">
        <f t="shared" si="98"/>
        <v>1</v>
      </c>
      <c r="BD151" s="254">
        <f t="shared" si="98"/>
        <v>0</v>
      </c>
      <c r="BE151" s="254">
        <f t="shared" si="98"/>
        <v>0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0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8</v>
      </c>
      <c r="CB151" s="233">
        <v>1</v>
      </c>
      <c r="CC151" s="233">
        <v>1</v>
      </c>
      <c r="CD151" s="233">
        <v>0</v>
      </c>
      <c r="CE151" s="233">
        <v>0</v>
      </c>
      <c r="CF151" s="233">
        <v>0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5" thickBot="1" x14ac:dyDescent="0.35">
      <c r="A152" s="27" t="s">
        <v>43</v>
      </c>
      <c r="B152" s="212">
        <f t="shared" si="76"/>
        <v>123</v>
      </c>
      <c r="C152" s="218">
        <f t="shared" si="77"/>
        <v>4</v>
      </c>
      <c r="D152" s="212">
        <f t="shared" si="78"/>
        <v>21</v>
      </c>
      <c r="E152" s="218">
        <f t="shared" si="79"/>
        <v>0</v>
      </c>
      <c r="F152" s="212">
        <f t="shared" si="80"/>
        <v>0</v>
      </c>
      <c r="G152" s="218">
        <f t="shared" si="81"/>
        <v>0</v>
      </c>
      <c r="H152" s="212">
        <f t="shared" si="82"/>
        <v>0</v>
      </c>
      <c r="I152" s="218">
        <f t="shared" si="83"/>
        <v>0</v>
      </c>
      <c r="J152" s="212">
        <f t="shared" si="84"/>
        <v>0</v>
      </c>
      <c r="K152" s="218">
        <f t="shared" si="85"/>
        <v>0</v>
      </c>
      <c r="L152" s="212">
        <f t="shared" si="86"/>
        <v>0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144</v>
      </c>
      <c r="U152" s="218">
        <f t="shared" si="94"/>
        <v>4</v>
      </c>
      <c r="V152" s="26"/>
      <c r="W152" s="112"/>
      <c r="X152" s="118">
        <f t="shared" si="99"/>
        <v>57</v>
      </c>
      <c r="Y152" s="118">
        <f t="shared" si="96"/>
        <v>13</v>
      </c>
      <c r="Z152" s="118">
        <f t="shared" si="96"/>
        <v>1</v>
      </c>
      <c r="AA152" s="118">
        <f t="shared" si="96"/>
        <v>0</v>
      </c>
      <c r="AB152" s="118">
        <f t="shared" si="96"/>
        <v>0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7</v>
      </c>
      <c r="AM152" s="118">
        <f t="shared" si="97"/>
        <v>0</v>
      </c>
      <c r="AN152" s="118">
        <f t="shared" si="97"/>
        <v>0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22</v>
      </c>
      <c r="BB152" s="254">
        <f t="shared" si="98"/>
        <v>10</v>
      </c>
      <c r="BC152" s="254">
        <f t="shared" si="98"/>
        <v>0</v>
      </c>
      <c r="BD152" s="254">
        <f t="shared" si="98"/>
        <v>0</v>
      </c>
      <c r="BE152" s="254">
        <f t="shared" si="98"/>
        <v>0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1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10</v>
      </c>
      <c r="CB152" s="233">
        <v>1</v>
      </c>
      <c r="CC152" s="233">
        <v>0</v>
      </c>
      <c r="CD152" s="233">
        <v>0</v>
      </c>
      <c r="CE152" s="233">
        <v>0</v>
      </c>
      <c r="CF152" s="233">
        <v>0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5" thickBot="1" x14ac:dyDescent="0.35">
      <c r="A153" s="27" t="s">
        <v>44</v>
      </c>
      <c r="B153" s="212">
        <f t="shared" si="76"/>
        <v>134</v>
      </c>
      <c r="C153" s="218">
        <f t="shared" si="77"/>
        <v>3</v>
      </c>
      <c r="D153" s="212">
        <f t="shared" si="78"/>
        <v>14</v>
      </c>
      <c r="E153" s="218">
        <f t="shared" si="79"/>
        <v>0</v>
      </c>
      <c r="F153" s="212">
        <f t="shared" si="80"/>
        <v>0</v>
      </c>
      <c r="G153" s="218">
        <f t="shared" si="81"/>
        <v>0</v>
      </c>
      <c r="H153" s="212">
        <f t="shared" si="82"/>
        <v>0</v>
      </c>
      <c r="I153" s="218">
        <f t="shared" si="83"/>
        <v>0</v>
      </c>
      <c r="J153" s="212">
        <f t="shared" si="84"/>
        <v>0</v>
      </c>
      <c r="K153" s="218">
        <f t="shared" si="85"/>
        <v>0</v>
      </c>
      <c r="L153" s="212">
        <f t="shared" si="86"/>
        <v>0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148</v>
      </c>
      <c r="U153" s="218">
        <f t="shared" si="94"/>
        <v>3</v>
      </c>
      <c r="V153" s="26"/>
      <c r="W153" s="112"/>
      <c r="X153" s="118">
        <f t="shared" si="99"/>
        <v>207</v>
      </c>
      <c r="Y153" s="118">
        <f t="shared" si="96"/>
        <v>50</v>
      </c>
      <c r="Z153" s="118">
        <f t="shared" si="96"/>
        <v>3</v>
      </c>
      <c r="AA153" s="118">
        <f t="shared" si="96"/>
        <v>0</v>
      </c>
      <c r="AB153" s="118">
        <f t="shared" si="96"/>
        <v>0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11</v>
      </c>
      <c r="AM153" s="118">
        <f t="shared" si="97"/>
        <v>2</v>
      </c>
      <c r="AN153" s="118">
        <f t="shared" si="97"/>
        <v>0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25</v>
      </c>
      <c r="BB153" s="232">
        <f t="shared" si="98"/>
        <v>4</v>
      </c>
      <c r="BC153" s="232">
        <f t="shared" si="98"/>
        <v>0</v>
      </c>
      <c r="BD153" s="232">
        <f t="shared" si="98"/>
        <v>0</v>
      </c>
      <c r="BE153" s="232">
        <f t="shared" si="98"/>
        <v>0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0</v>
      </c>
      <c r="BO153" s="232">
        <v>0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9</v>
      </c>
      <c r="CB153" s="233">
        <v>2</v>
      </c>
      <c r="CC153" s="233">
        <v>1</v>
      </c>
      <c r="CD153" s="233">
        <v>0</v>
      </c>
      <c r="CE153" s="233">
        <v>0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3" x14ac:dyDescent="0.3">
      <c r="A154" s="27" t="s">
        <v>45</v>
      </c>
      <c r="B154" s="212">
        <f t="shared" si="76"/>
        <v>141</v>
      </c>
      <c r="C154" s="218">
        <f t="shared" si="77"/>
        <v>2</v>
      </c>
      <c r="D154" s="212">
        <f t="shared" si="78"/>
        <v>19</v>
      </c>
      <c r="E154" s="218">
        <f t="shared" si="79"/>
        <v>0</v>
      </c>
      <c r="F154" s="212">
        <f t="shared" si="80"/>
        <v>0</v>
      </c>
      <c r="G154" s="218">
        <f t="shared" si="81"/>
        <v>0</v>
      </c>
      <c r="H154" s="212">
        <f t="shared" si="82"/>
        <v>0</v>
      </c>
      <c r="I154" s="218">
        <f t="shared" si="83"/>
        <v>0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160</v>
      </c>
      <c r="U154" s="218">
        <f t="shared" si="94"/>
        <v>2</v>
      </c>
      <c r="V154" s="26"/>
      <c r="W154" s="112"/>
      <c r="X154" s="118">
        <f t="shared" si="99"/>
        <v>339</v>
      </c>
      <c r="Y154" s="118">
        <f t="shared" si="96"/>
        <v>53</v>
      </c>
      <c r="Z154" s="118">
        <f t="shared" si="96"/>
        <v>3</v>
      </c>
      <c r="AA154" s="118">
        <f t="shared" si="96"/>
        <v>0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0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13</v>
      </c>
      <c r="AM154" s="118">
        <f t="shared" si="97"/>
        <v>1</v>
      </c>
      <c r="AN154" s="118">
        <f t="shared" si="97"/>
        <v>0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24</v>
      </c>
      <c r="BB154" s="232">
        <f t="shared" si="98"/>
        <v>3</v>
      </c>
      <c r="BC154" s="232">
        <f t="shared" si="98"/>
        <v>0</v>
      </c>
      <c r="BD154" s="232">
        <f t="shared" si="98"/>
        <v>0</v>
      </c>
      <c r="BE154" s="232">
        <f t="shared" si="98"/>
        <v>0</v>
      </c>
      <c r="BF154" s="232">
        <f t="shared" si="98"/>
        <v>0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0</v>
      </c>
      <c r="BO154" s="232">
        <v>0</v>
      </c>
      <c r="BP154" s="232">
        <v>0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19</v>
      </c>
      <c r="CB154" s="233">
        <v>4</v>
      </c>
      <c r="CC154" s="233">
        <v>0</v>
      </c>
      <c r="CD154" s="233">
        <v>0</v>
      </c>
      <c r="CE154" s="233">
        <v>0</v>
      </c>
      <c r="CF154" s="233">
        <v>0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3" x14ac:dyDescent="0.3">
      <c r="A155" s="27" t="s">
        <v>46</v>
      </c>
      <c r="B155" s="212">
        <f t="shared" ref="B155:B161" si="102">X164</f>
        <v>169</v>
      </c>
      <c r="C155" s="218">
        <f t="shared" ref="C155:C161" si="103">AL164</f>
        <v>4</v>
      </c>
      <c r="D155" s="212">
        <f t="shared" ref="D155:D161" si="104">Y164</f>
        <v>11</v>
      </c>
      <c r="E155" s="218">
        <f t="shared" ref="E155:E161" si="105">AM164</f>
        <v>0</v>
      </c>
      <c r="F155" s="212">
        <f t="shared" ref="F155:F161" si="106">Z164</f>
        <v>4</v>
      </c>
      <c r="G155" s="218">
        <f t="shared" ref="G155:G161" si="107">AN164</f>
        <v>0</v>
      </c>
      <c r="H155" s="212">
        <f t="shared" ref="H155:H161" si="108">AA164</f>
        <v>0</v>
      </c>
      <c r="I155" s="218">
        <f t="shared" ref="I155:I161" si="109">AO164</f>
        <v>0</v>
      </c>
      <c r="J155" s="212">
        <f t="shared" ref="J155:J161" si="110">AB164</f>
        <v>0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184</v>
      </c>
      <c r="U155" s="218">
        <f t="shared" si="94"/>
        <v>4</v>
      </c>
      <c r="V155" s="26"/>
      <c r="W155" s="112"/>
      <c r="X155" s="118">
        <f t="shared" si="99"/>
        <v>248</v>
      </c>
      <c r="Y155" s="118">
        <f t="shared" si="96"/>
        <v>29</v>
      </c>
      <c r="Z155" s="118">
        <f t="shared" si="96"/>
        <v>2</v>
      </c>
      <c r="AA155" s="118">
        <f t="shared" si="96"/>
        <v>0</v>
      </c>
      <c r="AB155" s="118">
        <f t="shared" si="96"/>
        <v>0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9</v>
      </c>
      <c r="AM155" s="118">
        <f t="shared" si="97"/>
        <v>0</v>
      </c>
      <c r="AN155" s="118">
        <f t="shared" si="97"/>
        <v>0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14</v>
      </c>
      <c r="BB155" s="232">
        <f t="shared" si="98"/>
        <v>4</v>
      </c>
      <c r="BC155" s="232">
        <f t="shared" si="98"/>
        <v>0</v>
      </c>
      <c r="BD155" s="232">
        <f t="shared" si="98"/>
        <v>0</v>
      </c>
      <c r="BE155" s="232">
        <f t="shared" si="98"/>
        <v>0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0</v>
      </c>
      <c r="BO155" s="232">
        <v>0</v>
      </c>
      <c r="BP155" s="232">
        <v>0</v>
      </c>
      <c r="BQ155" s="232">
        <v>0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22</v>
      </c>
      <c r="CB155" s="233">
        <v>13</v>
      </c>
      <c r="CC155" s="233">
        <v>0</v>
      </c>
      <c r="CD155" s="233">
        <v>0</v>
      </c>
      <c r="CE155" s="233">
        <v>0</v>
      </c>
      <c r="CF155" s="233">
        <v>0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3" x14ac:dyDescent="0.3">
      <c r="A156" s="27" t="s">
        <v>47</v>
      </c>
      <c r="B156" s="212">
        <f t="shared" si="102"/>
        <v>199</v>
      </c>
      <c r="C156" s="218">
        <f t="shared" si="103"/>
        <v>3</v>
      </c>
      <c r="D156" s="212">
        <f t="shared" si="104"/>
        <v>14</v>
      </c>
      <c r="E156" s="218">
        <f t="shared" si="105"/>
        <v>0</v>
      </c>
      <c r="F156" s="212">
        <f t="shared" si="106"/>
        <v>0</v>
      </c>
      <c r="G156" s="218">
        <f t="shared" si="107"/>
        <v>0</v>
      </c>
      <c r="H156" s="212">
        <f t="shared" si="108"/>
        <v>0</v>
      </c>
      <c r="I156" s="218">
        <f t="shared" si="109"/>
        <v>0</v>
      </c>
      <c r="J156" s="212">
        <f t="shared" si="110"/>
        <v>0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213</v>
      </c>
      <c r="U156" s="218">
        <f t="shared" si="94"/>
        <v>3</v>
      </c>
      <c r="V156" s="26"/>
      <c r="W156" s="112"/>
      <c r="X156" s="118">
        <f t="shared" si="99"/>
        <v>149</v>
      </c>
      <c r="Y156" s="118">
        <f t="shared" si="96"/>
        <v>41</v>
      </c>
      <c r="Z156" s="118">
        <f t="shared" si="96"/>
        <v>0</v>
      </c>
      <c r="AA156" s="118">
        <f t="shared" si="96"/>
        <v>0</v>
      </c>
      <c r="AB156" s="118">
        <f t="shared" si="96"/>
        <v>0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6</v>
      </c>
      <c r="AM156" s="118">
        <f t="shared" si="97"/>
        <v>1</v>
      </c>
      <c r="AN156" s="118">
        <f t="shared" si="97"/>
        <v>0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11</v>
      </c>
      <c r="BB156" s="232">
        <f t="shared" si="98"/>
        <v>2</v>
      </c>
      <c r="BC156" s="232">
        <f t="shared" si="98"/>
        <v>0</v>
      </c>
      <c r="BD156" s="232">
        <f t="shared" si="98"/>
        <v>0</v>
      </c>
      <c r="BE156" s="232">
        <f t="shared" si="98"/>
        <v>0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2</v>
      </c>
      <c r="BO156" s="232">
        <v>0</v>
      </c>
      <c r="BP156" s="232">
        <v>0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54</v>
      </c>
      <c r="CB156" s="233">
        <v>17</v>
      </c>
      <c r="CC156" s="233">
        <v>0</v>
      </c>
      <c r="CD156" s="233">
        <v>0</v>
      </c>
      <c r="CE156" s="233">
        <v>0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3" x14ac:dyDescent="0.3">
      <c r="A157" s="27" t="s">
        <v>48</v>
      </c>
      <c r="B157" s="212">
        <f t="shared" si="102"/>
        <v>127</v>
      </c>
      <c r="C157" s="218">
        <f t="shared" si="103"/>
        <v>2</v>
      </c>
      <c r="D157" s="212">
        <f t="shared" si="104"/>
        <v>16</v>
      </c>
      <c r="E157" s="218">
        <f t="shared" si="105"/>
        <v>0</v>
      </c>
      <c r="F157" s="212">
        <f t="shared" si="106"/>
        <v>0</v>
      </c>
      <c r="G157" s="218">
        <f t="shared" si="107"/>
        <v>0</v>
      </c>
      <c r="H157" s="212">
        <f t="shared" si="108"/>
        <v>0</v>
      </c>
      <c r="I157" s="218">
        <f t="shared" si="109"/>
        <v>0</v>
      </c>
      <c r="J157" s="212">
        <f t="shared" si="110"/>
        <v>0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143</v>
      </c>
      <c r="U157" s="218">
        <f t="shared" si="94"/>
        <v>2</v>
      </c>
      <c r="V157" s="26"/>
      <c r="W157" s="112"/>
      <c r="X157" s="118">
        <f t="shared" si="99"/>
        <v>106</v>
      </c>
      <c r="Y157" s="118">
        <f t="shared" si="96"/>
        <v>26</v>
      </c>
      <c r="Z157" s="118">
        <f t="shared" si="96"/>
        <v>1</v>
      </c>
      <c r="AA157" s="118">
        <f t="shared" si="96"/>
        <v>1</v>
      </c>
      <c r="AB157" s="118">
        <f t="shared" si="96"/>
        <v>0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2</v>
      </c>
      <c r="AM157" s="118">
        <f t="shared" si="97"/>
        <v>1</v>
      </c>
      <c r="AN157" s="118">
        <f t="shared" si="97"/>
        <v>0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8</v>
      </c>
      <c r="BB157" s="232">
        <f t="shared" si="98"/>
        <v>1</v>
      </c>
      <c r="BC157" s="232">
        <f t="shared" si="98"/>
        <v>1</v>
      </c>
      <c r="BD157" s="232">
        <f t="shared" si="98"/>
        <v>0</v>
      </c>
      <c r="BE157" s="232">
        <f t="shared" si="98"/>
        <v>0</v>
      </c>
      <c r="BF157" s="232">
        <f t="shared" si="98"/>
        <v>0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4</v>
      </c>
      <c r="BO157" s="232">
        <v>0</v>
      </c>
      <c r="BP157" s="232">
        <v>0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76</v>
      </c>
      <c r="CB157" s="233">
        <v>19</v>
      </c>
      <c r="CC157" s="233">
        <v>0</v>
      </c>
      <c r="CD157" s="233">
        <v>0</v>
      </c>
      <c r="CE157" s="233">
        <v>0</v>
      </c>
      <c r="CF157" s="233">
        <v>0</v>
      </c>
      <c r="CG157" s="233">
        <v>0</v>
      </c>
      <c r="CH157" s="233">
        <v>0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3" x14ac:dyDescent="0.3">
      <c r="A158" s="27" t="s">
        <v>49</v>
      </c>
      <c r="B158" s="212">
        <f t="shared" si="102"/>
        <v>86</v>
      </c>
      <c r="C158" s="218">
        <f t="shared" si="103"/>
        <v>3</v>
      </c>
      <c r="D158" s="212">
        <f t="shared" si="104"/>
        <v>20</v>
      </c>
      <c r="E158" s="218">
        <f t="shared" si="105"/>
        <v>0</v>
      </c>
      <c r="F158" s="212">
        <f t="shared" si="106"/>
        <v>0</v>
      </c>
      <c r="G158" s="218">
        <f t="shared" si="107"/>
        <v>0</v>
      </c>
      <c r="H158" s="212">
        <f t="shared" si="108"/>
        <v>0</v>
      </c>
      <c r="I158" s="218">
        <f t="shared" si="109"/>
        <v>0</v>
      </c>
      <c r="J158" s="212">
        <f t="shared" si="110"/>
        <v>0</v>
      </c>
      <c r="K158" s="218">
        <f t="shared" si="111"/>
        <v>0</v>
      </c>
      <c r="L158" s="212">
        <f t="shared" si="112"/>
        <v>0</v>
      </c>
      <c r="M158" s="218">
        <f t="shared" si="113"/>
        <v>0</v>
      </c>
      <c r="N158" s="212">
        <f t="shared" si="114"/>
        <v>0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106</v>
      </c>
      <c r="U158" s="218">
        <f t="shared" si="94"/>
        <v>3</v>
      </c>
      <c r="V158" s="26"/>
      <c r="W158" s="112"/>
      <c r="X158" s="118">
        <f t="shared" si="99"/>
        <v>114</v>
      </c>
      <c r="Y158" s="118">
        <f t="shared" si="96"/>
        <v>20</v>
      </c>
      <c r="Z158" s="118">
        <f t="shared" si="96"/>
        <v>3</v>
      </c>
      <c r="AA158" s="118">
        <f t="shared" si="96"/>
        <v>0</v>
      </c>
      <c r="AB158" s="118">
        <f t="shared" si="96"/>
        <v>0</v>
      </c>
      <c r="AC158" s="118">
        <f t="shared" si="96"/>
        <v>0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1</v>
      </c>
      <c r="AM158" s="118">
        <f t="shared" si="97"/>
        <v>0</v>
      </c>
      <c r="AN158" s="118">
        <f t="shared" si="97"/>
        <v>0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11</v>
      </c>
      <c r="BB158" s="232">
        <f t="shared" si="98"/>
        <v>1</v>
      </c>
      <c r="BC158" s="232">
        <f t="shared" si="98"/>
        <v>0</v>
      </c>
      <c r="BD158" s="232">
        <f t="shared" si="98"/>
        <v>0</v>
      </c>
      <c r="BE158" s="232">
        <f t="shared" si="98"/>
        <v>0</v>
      </c>
      <c r="BF158" s="232">
        <f t="shared" si="98"/>
        <v>0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5</v>
      </c>
      <c r="BO158" s="232">
        <v>0</v>
      </c>
      <c r="BP158" s="232">
        <v>0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122</v>
      </c>
      <c r="CB158" s="233">
        <v>15</v>
      </c>
      <c r="CC158" s="233">
        <v>0</v>
      </c>
      <c r="CD158" s="233">
        <v>0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3" x14ac:dyDescent="0.3">
      <c r="A159" s="27" t="s">
        <v>50</v>
      </c>
      <c r="B159" s="212">
        <f t="shared" si="102"/>
        <v>52</v>
      </c>
      <c r="C159" s="218">
        <f t="shared" si="103"/>
        <v>3</v>
      </c>
      <c r="D159" s="212">
        <f t="shared" si="104"/>
        <v>7</v>
      </c>
      <c r="E159" s="218">
        <f t="shared" si="105"/>
        <v>0</v>
      </c>
      <c r="F159" s="212">
        <f t="shared" si="106"/>
        <v>0</v>
      </c>
      <c r="G159" s="218">
        <f t="shared" si="107"/>
        <v>0</v>
      </c>
      <c r="H159" s="212">
        <f t="shared" si="108"/>
        <v>0</v>
      </c>
      <c r="I159" s="218">
        <f t="shared" si="109"/>
        <v>0</v>
      </c>
      <c r="J159" s="212">
        <f t="shared" si="110"/>
        <v>0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59</v>
      </c>
      <c r="U159" s="218">
        <f t="shared" si="94"/>
        <v>3</v>
      </c>
      <c r="V159" s="26"/>
      <c r="W159" s="112"/>
      <c r="X159" s="118">
        <f t="shared" si="99"/>
        <v>126</v>
      </c>
      <c r="Y159" s="118">
        <f t="shared" si="96"/>
        <v>28</v>
      </c>
      <c r="Z159" s="118">
        <f t="shared" si="96"/>
        <v>0</v>
      </c>
      <c r="AA159" s="118">
        <f t="shared" si="96"/>
        <v>0</v>
      </c>
      <c r="AB159" s="118">
        <f t="shared" si="96"/>
        <v>0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1</v>
      </c>
      <c r="AM159" s="118">
        <f t="shared" si="97"/>
        <v>1</v>
      </c>
      <c r="AN159" s="118">
        <f t="shared" si="97"/>
        <v>0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9</v>
      </c>
      <c r="BB159" s="232">
        <f t="shared" si="98"/>
        <v>2</v>
      </c>
      <c r="BC159" s="232">
        <f t="shared" si="98"/>
        <v>1</v>
      </c>
      <c r="BD159" s="232">
        <f t="shared" si="98"/>
        <v>0</v>
      </c>
      <c r="BE159" s="232">
        <f t="shared" si="98"/>
        <v>0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3</v>
      </c>
      <c r="BO159" s="232">
        <v>0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118</v>
      </c>
      <c r="CB159" s="233">
        <v>13</v>
      </c>
      <c r="CC159" s="233">
        <v>0</v>
      </c>
      <c r="CD159" s="233">
        <v>0</v>
      </c>
      <c r="CE159" s="233">
        <v>2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3" x14ac:dyDescent="0.3">
      <c r="A160" s="27" t="s">
        <v>51</v>
      </c>
      <c r="B160" s="212">
        <f t="shared" si="102"/>
        <v>29</v>
      </c>
      <c r="C160" s="218">
        <f t="shared" si="103"/>
        <v>0</v>
      </c>
      <c r="D160" s="212">
        <f t="shared" si="104"/>
        <v>7</v>
      </c>
      <c r="E160" s="218">
        <f t="shared" si="105"/>
        <v>0</v>
      </c>
      <c r="F160" s="212">
        <f t="shared" si="106"/>
        <v>2</v>
      </c>
      <c r="G160" s="218">
        <f t="shared" si="107"/>
        <v>0</v>
      </c>
      <c r="H160" s="212">
        <f t="shared" si="108"/>
        <v>0</v>
      </c>
      <c r="I160" s="218">
        <f t="shared" si="109"/>
        <v>0</v>
      </c>
      <c r="J160" s="212">
        <f t="shared" si="110"/>
        <v>0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0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38</v>
      </c>
      <c r="U160" s="218">
        <f t="shared" si="94"/>
        <v>0</v>
      </c>
      <c r="V160" s="26"/>
      <c r="W160" s="112"/>
      <c r="X160" s="118">
        <f t="shared" si="99"/>
        <v>123</v>
      </c>
      <c r="Y160" s="118">
        <f t="shared" si="96"/>
        <v>21</v>
      </c>
      <c r="Z160" s="118">
        <f t="shared" si="96"/>
        <v>0</v>
      </c>
      <c r="AA160" s="118">
        <f t="shared" si="96"/>
        <v>0</v>
      </c>
      <c r="AB160" s="118">
        <f t="shared" si="96"/>
        <v>0</v>
      </c>
      <c r="AC160" s="118">
        <f t="shared" si="96"/>
        <v>0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4</v>
      </c>
      <c r="AM160" s="118">
        <f t="shared" si="97"/>
        <v>0</v>
      </c>
      <c r="AN160" s="118">
        <f t="shared" si="97"/>
        <v>0</v>
      </c>
      <c r="AO160" s="118">
        <f t="shared" si="97"/>
        <v>0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19</v>
      </c>
      <c r="BB160" s="232">
        <f t="shared" si="98"/>
        <v>4</v>
      </c>
      <c r="BC160" s="232">
        <f t="shared" si="98"/>
        <v>0</v>
      </c>
      <c r="BD160" s="232">
        <f t="shared" si="98"/>
        <v>0</v>
      </c>
      <c r="BE160" s="232">
        <f t="shared" si="98"/>
        <v>0</v>
      </c>
      <c r="BF160" s="232">
        <f t="shared" si="98"/>
        <v>0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4</v>
      </c>
      <c r="BO160" s="232">
        <v>0</v>
      </c>
      <c r="BP160" s="232">
        <v>0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106</v>
      </c>
      <c r="CB160" s="233">
        <v>20</v>
      </c>
      <c r="CC160" s="233">
        <v>1</v>
      </c>
      <c r="CD160" s="233">
        <v>0</v>
      </c>
      <c r="CE160" s="233">
        <v>0</v>
      </c>
      <c r="CF160" s="233">
        <v>0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5" thickBot="1" x14ac:dyDescent="0.35">
      <c r="A161" s="18" t="s">
        <v>52</v>
      </c>
      <c r="B161" s="212">
        <f t="shared" si="102"/>
        <v>24</v>
      </c>
      <c r="C161" s="218">
        <f t="shared" si="103"/>
        <v>0</v>
      </c>
      <c r="D161" s="212">
        <f t="shared" si="104"/>
        <v>5</v>
      </c>
      <c r="E161" s="218">
        <f t="shared" si="105"/>
        <v>0</v>
      </c>
      <c r="F161" s="212">
        <f t="shared" si="106"/>
        <v>1</v>
      </c>
      <c r="G161" s="218">
        <f t="shared" si="107"/>
        <v>0</v>
      </c>
      <c r="H161" s="212">
        <f t="shared" si="108"/>
        <v>0</v>
      </c>
      <c r="I161" s="218">
        <f t="shared" si="109"/>
        <v>0</v>
      </c>
      <c r="J161" s="212">
        <f t="shared" si="110"/>
        <v>0</v>
      </c>
      <c r="K161" s="218">
        <f t="shared" si="111"/>
        <v>0</v>
      </c>
      <c r="L161" s="212">
        <f t="shared" si="112"/>
        <v>0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30</v>
      </c>
      <c r="U161" s="218">
        <f t="shared" si="94"/>
        <v>0</v>
      </c>
      <c r="V161" s="26"/>
      <c r="W161" s="112"/>
      <c r="X161" s="118">
        <f t="shared" si="99"/>
        <v>134</v>
      </c>
      <c r="Y161" s="118">
        <f t="shared" si="96"/>
        <v>14</v>
      </c>
      <c r="Z161" s="118">
        <f t="shared" si="96"/>
        <v>0</v>
      </c>
      <c r="AA161" s="118">
        <f t="shared" si="96"/>
        <v>0</v>
      </c>
      <c r="AB161" s="118">
        <f t="shared" si="96"/>
        <v>0</v>
      </c>
      <c r="AC161" s="118">
        <f t="shared" si="96"/>
        <v>0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3</v>
      </c>
      <c r="AM161" s="118">
        <f t="shared" si="97"/>
        <v>0</v>
      </c>
      <c r="AN161" s="118">
        <f t="shared" si="97"/>
        <v>0</v>
      </c>
      <c r="AO161" s="118">
        <f t="shared" si="97"/>
        <v>0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22</v>
      </c>
      <c r="BB161" s="232">
        <f t="shared" si="98"/>
        <v>13</v>
      </c>
      <c r="BC161" s="232">
        <f t="shared" si="98"/>
        <v>0</v>
      </c>
      <c r="BD161" s="232">
        <f t="shared" si="98"/>
        <v>0</v>
      </c>
      <c r="BE161" s="232">
        <f t="shared" si="98"/>
        <v>0</v>
      </c>
      <c r="BF161" s="232">
        <f t="shared" si="98"/>
        <v>0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4</v>
      </c>
      <c r="BO161" s="232">
        <v>0</v>
      </c>
      <c r="BP161" s="232">
        <v>0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76</v>
      </c>
      <c r="CB161" s="233">
        <v>16</v>
      </c>
      <c r="CC161" s="233">
        <v>1</v>
      </c>
      <c r="CD161" s="233">
        <v>0</v>
      </c>
      <c r="CE161" s="233">
        <v>0</v>
      </c>
      <c r="CF161" s="233">
        <v>0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4" thickTop="1" thickBot="1" x14ac:dyDescent="0.35">
      <c r="A162" s="25" t="s">
        <v>53</v>
      </c>
      <c r="B162" s="213">
        <f t="shared" ref="B162:Q162" si="120">SUM(B138:B161)</f>
        <v>2480</v>
      </c>
      <c r="C162" s="219">
        <f t="shared" si="120"/>
        <v>74</v>
      </c>
      <c r="D162" s="213">
        <f t="shared" si="120"/>
        <v>413</v>
      </c>
      <c r="E162" s="219">
        <f t="shared" si="120"/>
        <v>6</v>
      </c>
      <c r="F162" s="213">
        <f t="shared" si="120"/>
        <v>21</v>
      </c>
      <c r="G162" s="219">
        <f t="shared" si="120"/>
        <v>0</v>
      </c>
      <c r="H162" s="213">
        <f t="shared" si="120"/>
        <v>1</v>
      </c>
      <c r="I162" s="219">
        <f t="shared" si="120"/>
        <v>0</v>
      </c>
      <c r="J162" s="213">
        <f t="shared" si="120"/>
        <v>0</v>
      </c>
      <c r="K162" s="219">
        <f t="shared" si="120"/>
        <v>0</v>
      </c>
      <c r="L162" s="213">
        <f t="shared" si="120"/>
        <v>0</v>
      </c>
      <c r="M162" s="219">
        <f t="shared" si="120"/>
        <v>0</v>
      </c>
      <c r="N162" s="213">
        <f t="shared" si="120"/>
        <v>0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0</v>
      </c>
      <c r="S162" s="219">
        <f>SUM(S138:S161)</f>
        <v>0</v>
      </c>
      <c r="T162" s="213">
        <f>SUM(T138:T161)</f>
        <v>2915</v>
      </c>
      <c r="U162" s="219">
        <f>SUM(U138:U161)</f>
        <v>80</v>
      </c>
      <c r="V162" s="26"/>
      <c r="W162" s="112"/>
      <c r="X162" s="118">
        <f t="shared" si="99"/>
        <v>141</v>
      </c>
      <c r="Y162" s="118">
        <f t="shared" si="99"/>
        <v>19</v>
      </c>
      <c r="Z162" s="118">
        <f t="shared" si="99"/>
        <v>0</v>
      </c>
      <c r="AA162" s="118">
        <f t="shared" si="99"/>
        <v>0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2</v>
      </c>
      <c r="AM162" s="118">
        <f t="shared" si="100"/>
        <v>0</v>
      </c>
      <c r="AN162" s="118">
        <f t="shared" si="100"/>
        <v>0</v>
      </c>
      <c r="AO162" s="118">
        <f t="shared" si="100"/>
        <v>0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56</v>
      </c>
      <c r="BB162" s="232">
        <f t="shared" si="101"/>
        <v>17</v>
      </c>
      <c r="BC162" s="232">
        <f t="shared" si="101"/>
        <v>0</v>
      </c>
      <c r="BD162" s="232">
        <f t="shared" si="101"/>
        <v>0</v>
      </c>
      <c r="BE162" s="232">
        <f t="shared" si="101"/>
        <v>0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4</v>
      </c>
      <c r="BO162" s="232">
        <v>0</v>
      </c>
      <c r="BP162" s="232">
        <v>0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113</v>
      </c>
      <c r="CB162" s="233">
        <v>13</v>
      </c>
      <c r="CC162" s="233">
        <v>1</v>
      </c>
      <c r="CD162" s="233">
        <v>0</v>
      </c>
      <c r="CE162" s="233">
        <v>0</v>
      </c>
      <c r="CF162" s="233">
        <v>0</v>
      </c>
      <c r="CG162" s="233">
        <v>0</v>
      </c>
      <c r="CH162" s="233">
        <v>0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5" thickTop="1" x14ac:dyDescent="0.3">
      <c r="A163" s="27" t="s">
        <v>126</v>
      </c>
      <c r="B163" s="214">
        <f>B162/T162</f>
        <v>0.85077186963979412</v>
      </c>
      <c r="C163" s="220">
        <f>C162/T162</f>
        <v>2.5385934819897083E-2</v>
      </c>
      <c r="D163" s="214">
        <f>D162/T162</f>
        <v>0.14168096054888507</v>
      </c>
      <c r="E163" s="220">
        <f>E162/T162</f>
        <v>2.058319039451115E-3</v>
      </c>
      <c r="F163" s="214">
        <f>F162/T162</f>
        <v>7.2041166380789022E-3</v>
      </c>
      <c r="G163" s="220">
        <f>G162/T162</f>
        <v>0</v>
      </c>
      <c r="H163" s="214">
        <f>H162/T162</f>
        <v>3.4305317324185246E-4</v>
      </c>
      <c r="I163" s="220">
        <f>I162/T162</f>
        <v>0</v>
      </c>
      <c r="J163" s="214">
        <f>J162/T162</f>
        <v>0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2.7444253859348199E-2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2</v>
      </c>
      <c r="BO163" s="232">
        <v>0</v>
      </c>
      <c r="BP163" s="232">
        <v>0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104</v>
      </c>
      <c r="CB163" s="233">
        <v>15</v>
      </c>
      <c r="CC163" s="233">
        <v>1</v>
      </c>
      <c r="CD163" s="233">
        <v>0</v>
      </c>
      <c r="CE163" s="233">
        <v>0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3" x14ac:dyDescent="0.3">
      <c r="A164" s="27" t="s">
        <v>112</v>
      </c>
      <c r="B164" s="215">
        <f t="shared" ref="B164:U164" si="121">SUM(B144:B158)</f>
        <v>2325</v>
      </c>
      <c r="C164" s="221">
        <f t="shared" si="121"/>
        <v>71</v>
      </c>
      <c r="D164" s="215">
        <f t="shared" si="121"/>
        <v>375</v>
      </c>
      <c r="E164" s="221">
        <f t="shared" si="121"/>
        <v>6</v>
      </c>
      <c r="F164" s="215">
        <f t="shared" si="121"/>
        <v>17</v>
      </c>
      <c r="G164" s="221">
        <f t="shared" si="121"/>
        <v>0</v>
      </c>
      <c r="H164" s="215">
        <f t="shared" si="121"/>
        <v>1</v>
      </c>
      <c r="I164" s="221">
        <f t="shared" si="121"/>
        <v>0</v>
      </c>
      <c r="J164" s="215">
        <f t="shared" si="121"/>
        <v>0</v>
      </c>
      <c r="K164" s="221">
        <f t="shared" si="121"/>
        <v>0</v>
      </c>
      <c r="L164" s="215">
        <f t="shared" si="121"/>
        <v>0</v>
      </c>
      <c r="M164" s="221">
        <f t="shared" si="121"/>
        <v>0</v>
      </c>
      <c r="N164" s="215">
        <f t="shared" si="121"/>
        <v>0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0</v>
      </c>
      <c r="S164" s="221">
        <f t="shared" si="121"/>
        <v>0</v>
      </c>
      <c r="T164" s="215">
        <f t="shared" si="121"/>
        <v>2718</v>
      </c>
      <c r="U164" s="221">
        <f t="shared" si="121"/>
        <v>77</v>
      </c>
      <c r="V164" s="26"/>
      <c r="W164" s="112"/>
      <c r="X164" s="118">
        <f t="shared" ref="X164:AI170" si="122">BA73</f>
        <v>169</v>
      </c>
      <c r="Y164" s="118">
        <f t="shared" si="122"/>
        <v>11</v>
      </c>
      <c r="Z164" s="118">
        <f t="shared" si="122"/>
        <v>4</v>
      </c>
      <c r="AA164" s="118">
        <f t="shared" si="122"/>
        <v>0</v>
      </c>
      <c r="AB164" s="118">
        <f t="shared" si="122"/>
        <v>0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4</v>
      </c>
      <c r="AM164" s="118">
        <f t="shared" ref="AM164:AW170" si="123">BO68</f>
        <v>0</v>
      </c>
      <c r="AN164" s="118">
        <f t="shared" si="123"/>
        <v>0</v>
      </c>
      <c r="AO164" s="118">
        <f t="shared" si="123"/>
        <v>0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80</v>
      </c>
      <c r="BB164" s="232">
        <f t="shared" ref="BB164:BL177" si="124">BO157+CB157</f>
        <v>19</v>
      </c>
      <c r="BC164" s="232">
        <f t="shared" si="124"/>
        <v>0</v>
      </c>
      <c r="BD164" s="232">
        <f t="shared" si="124"/>
        <v>0</v>
      </c>
      <c r="BE164" s="232">
        <f t="shared" si="124"/>
        <v>0</v>
      </c>
      <c r="BF164" s="232">
        <f t="shared" si="124"/>
        <v>0</v>
      </c>
      <c r="BG164" s="232">
        <f t="shared" si="124"/>
        <v>0</v>
      </c>
      <c r="BH164" s="232">
        <f t="shared" si="124"/>
        <v>0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1</v>
      </c>
      <c r="BO164" s="232">
        <v>1</v>
      </c>
      <c r="BP164" s="232">
        <v>0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95</v>
      </c>
      <c r="CB164" s="233">
        <v>13</v>
      </c>
      <c r="CC164" s="233">
        <v>0</v>
      </c>
      <c r="CD164" s="233">
        <v>0</v>
      </c>
      <c r="CE164" s="233">
        <v>0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5" thickBot="1" x14ac:dyDescent="0.35">
      <c r="A165" s="18" t="s">
        <v>113</v>
      </c>
      <c r="B165" s="216">
        <f t="shared" ref="B165:U165" si="125">B162-B164</f>
        <v>155</v>
      </c>
      <c r="C165" s="222">
        <f t="shared" si="125"/>
        <v>3</v>
      </c>
      <c r="D165" s="216">
        <f t="shared" si="125"/>
        <v>38</v>
      </c>
      <c r="E165" s="222">
        <f t="shared" si="125"/>
        <v>0</v>
      </c>
      <c r="F165" s="216">
        <f t="shared" si="125"/>
        <v>4</v>
      </c>
      <c r="G165" s="222">
        <f t="shared" si="125"/>
        <v>0</v>
      </c>
      <c r="H165" s="216">
        <f t="shared" si="125"/>
        <v>0</v>
      </c>
      <c r="I165" s="222">
        <f t="shared" si="125"/>
        <v>0</v>
      </c>
      <c r="J165" s="216">
        <f t="shared" si="125"/>
        <v>0</v>
      </c>
      <c r="K165" s="222">
        <f t="shared" si="125"/>
        <v>0</v>
      </c>
      <c r="L165" s="216">
        <f t="shared" si="125"/>
        <v>0</v>
      </c>
      <c r="M165" s="222">
        <f t="shared" si="125"/>
        <v>0</v>
      </c>
      <c r="N165" s="216">
        <f t="shared" si="125"/>
        <v>0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197</v>
      </c>
      <c r="U165" s="222">
        <f t="shared" si="125"/>
        <v>3</v>
      </c>
      <c r="V165" s="26"/>
      <c r="W165" s="112"/>
      <c r="X165" s="118">
        <f t="shared" si="122"/>
        <v>199</v>
      </c>
      <c r="Y165" s="118">
        <f t="shared" si="122"/>
        <v>14</v>
      </c>
      <c r="Z165" s="118">
        <f t="shared" si="122"/>
        <v>0</v>
      </c>
      <c r="AA165" s="118">
        <f t="shared" si="122"/>
        <v>0</v>
      </c>
      <c r="AB165" s="118">
        <f t="shared" si="122"/>
        <v>0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3</v>
      </c>
      <c r="AM165" s="118">
        <f t="shared" si="123"/>
        <v>0</v>
      </c>
      <c r="AN165" s="118">
        <f t="shared" si="123"/>
        <v>0</v>
      </c>
      <c r="AO165" s="118">
        <f t="shared" si="123"/>
        <v>0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127</v>
      </c>
      <c r="BB165" s="232">
        <f t="shared" si="124"/>
        <v>15</v>
      </c>
      <c r="BC165" s="232">
        <f t="shared" si="124"/>
        <v>0</v>
      </c>
      <c r="BD165" s="232">
        <f t="shared" si="124"/>
        <v>0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4</v>
      </c>
      <c r="BO165" s="232">
        <v>1</v>
      </c>
      <c r="BP165" s="232">
        <v>0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139</v>
      </c>
      <c r="CB165" s="233">
        <v>29</v>
      </c>
      <c r="CC165" s="233">
        <v>1</v>
      </c>
      <c r="CD165" s="233">
        <v>0</v>
      </c>
      <c r="CE165" s="233">
        <v>0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2835</v>
      </c>
      <c r="J166" s="238"/>
      <c r="K166" s="239"/>
      <c r="L166" s="240" t="s">
        <v>56</v>
      </c>
      <c r="M166" s="241">
        <f>U162</f>
        <v>80</v>
      </c>
      <c r="N166" s="58"/>
      <c r="O166" s="47"/>
      <c r="P166" s="51"/>
      <c r="Q166" s="48"/>
      <c r="R166" s="49" t="s">
        <v>57</v>
      </c>
      <c r="S166" s="49"/>
      <c r="T166" s="52">
        <f>I166+M166*2</f>
        <v>2995</v>
      </c>
      <c r="U166" s="50"/>
      <c r="V166" s="26"/>
      <c r="W166" s="112"/>
      <c r="X166" s="118">
        <f t="shared" si="122"/>
        <v>127</v>
      </c>
      <c r="Y166" s="118">
        <f t="shared" si="122"/>
        <v>16</v>
      </c>
      <c r="Z166" s="118">
        <f t="shared" si="122"/>
        <v>0</v>
      </c>
      <c r="AA166" s="118">
        <f t="shared" si="122"/>
        <v>0</v>
      </c>
      <c r="AB166" s="118">
        <f t="shared" si="122"/>
        <v>0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2</v>
      </c>
      <c r="AM166" s="118">
        <f t="shared" si="123"/>
        <v>0</v>
      </c>
      <c r="AN166" s="118">
        <f t="shared" si="123"/>
        <v>0</v>
      </c>
      <c r="AO166" s="118">
        <f t="shared" si="123"/>
        <v>0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121</v>
      </c>
      <c r="BB166" s="232">
        <f t="shared" si="124"/>
        <v>13</v>
      </c>
      <c r="BC166" s="232">
        <f t="shared" si="124"/>
        <v>0</v>
      </c>
      <c r="BD166" s="232">
        <f t="shared" si="124"/>
        <v>0</v>
      </c>
      <c r="BE166" s="232">
        <f t="shared" si="124"/>
        <v>2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2</v>
      </c>
      <c r="BO166" s="232">
        <v>1</v>
      </c>
      <c r="BP166" s="232">
        <v>0</v>
      </c>
      <c r="BQ166" s="232">
        <v>0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146</v>
      </c>
      <c r="CB166" s="233">
        <v>30</v>
      </c>
      <c r="CC166" s="233">
        <v>2</v>
      </c>
      <c r="CD166" s="233">
        <v>0</v>
      </c>
      <c r="CE166" s="233">
        <v>0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5" thickTop="1" x14ac:dyDescent="0.3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18.063464837049743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16.5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86</v>
      </c>
      <c r="Y167" s="118">
        <f t="shared" si="122"/>
        <v>20</v>
      </c>
      <c r="Z167" s="118">
        <f t="shared" si="122"/>
        <v>0</v>
      </c>
      <c r="AA167" s="118">
        <f t="shared" si="122"/>
        <v>0</v>
      </c>
      <c r="AB167" s="118">
        <f t="shared" si="122"/>
        <v>0</v>
      </c>
      <c r="AC167" s="118">
        <f t="shared" si="122"/>
        <v>0</v>
      </c>
      <c r="AD167" s="118">
        <f t="shared" si="122"/>
        <v>0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3</v>
      </c>
      <c r="AM167" s="118">
        <f t="shared" si="123"/>
        <v>0</v>
      </c>
      <c r="AN167" s="118">
        <f t="shared" si="123"/>
        <v>0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110</v>
      </c>
      <c r="BB167" s="232">
        <f t="shared" si="124"/>
        <v>20</v>
      </c>
      <c r="BC167" s="232">
        <f t="shared" si="124"/>
        <v>1</v>
      </c>
      <c r="BD167" s="232">
        <f t="shared" si="124"/>
        <v>0</v>
      </c>
      <c r="BE167" s="232">
        <f t="shared" si="124"/>
        <v>0</v>
      </c>
      <c r="BF167" s="232">
        <f t="shared" si="124"/>
        <v>0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4</v>
      </c>
      <c r="BO167" s="232">
        <v>0</v>
      </c>
      <c r="BP167" s="232">
        <v>0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79</v>
      </c>
      <c r="CB167" s="233">
        <v>16</v>
      </c>
      <c r="CC167" s="233">
        <v>0</v>
      </c>
      <c r="CD167" s="233">
        <v>0</v>
      </c>
      <c r="CE167" s="233">
        <v>0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">
      <c r="V168" s="26"/>
      <c r="W168" s="112"/>
      <c r="X168" s="118">
        <f t="shared" si="122"/>
        <v>52</v>
      </c>
      <c r="Y168" s="118">
        <f t="shared" si="122"/>
        <v>7</v>
      </c>
      <c r="Z168" s="118">
        <f t="shared" si="122"/>
        <v>0</v>
      </c>
      <c r="AA168" s="118">
        <f t="shared" si="122"/>
        <v>0</v>
      </c>
      <c r="AB168" s="118">
        <f t="shared" si="122"/>
        <v>0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3</v>
      </c>
      <c r="AM168" s="118">
        <f t="shared" si="123"/>
        <v>0</v>
      </c>
      <c r="AN168" s="118">
        <f t="shared" si="123"/>
        <v>0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80</v>
      </c>
      <c r="BB168" s="232">
        <f t="shared" si="124"/>
        <v>16</v>
      </c>
      <c r="BC168" s="232">
        <f t="shared" si="124"/>
        <v>1</v>
      </c>
      <c r="BD168" s="232">
        <f t="shared" si="124"/>
        <v>0</v>
      </c>
      <c r="BE168" s="232">
        <f t="shared" si="124"/>
        <v>0</v>
      </c>
      <c r="BF168" s="232">
        <f t="shared" si="124"/>
        <v>0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0</v>
      </c>
      <c r="BO168" s="232">
        <v>0</v>
      </c>
      <c r="BP168" s="232">
        <v>0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54</v>
      </c>
      <c r="CB168" s="233">
        <v>9</v>
      </c>
      <c r="CC168" s="233">
        <v>0</v>
      </c>
      <c r="CD168" s="233">
        <v>0</v>
      </c>
      <c r="CE168" s="233">
        <v>0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3" x14ac:dyDescent="0.3">
      <c r="V169" s="28"/>
      <c r="W169" s="112"/>
      <c r="X169" s="118">
        <f t="shared" si="122"/>
        <v>29</v>
      </c>
      <c r="Y169" s="118">
        <f t="shared" si="122"/>
        <v>7</v>
      </c>
      <c r="Z169" s="118">
        <f t="shared" si="122"/>
        <v>2</v>
      </c>
      <c r="AA169" s="118">
        <f t="shared" si="122"/>
        <v>0</v>
      </c>
      <c r="AB169" s="118">
        <f t="shared" si="122"/>
        <v>0</v>
      </c>
      <c r="AC169" s="118">
        <f t="shared" si="122"/>
        <v>0</v>
      </c>
      <c r="AD169" s="118">
        <f t="shared" si="122"/>
        <v>0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0</v>
      </c>
      <c r="AM169" s="118">
        <f t="shared" si="123"/>
        <v>0</v>
      </c>
      <c r="AN169" s="118">
        <f t="shared" si="123"/>
        <v>0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117</v>
      </c>
      <c r="BB169" s="232">
        <f t="shared" si="124"/>
        <v>13</v>
      </c>
      <c r="BC169" s="232">
        <f t="shared" si="124"/>
        <v>1</v>
      </c>
      <c r="BD169" s="232">
        <f t="shared" si="124"/>
        <v>0</v>
      </c>
      <c r="BE169" s="232">
        <f t="shared" si="124"/>
        <v>0</v>
      </c>
      <c r="BF169" s="232">
        <f t="shared" si="124"/>
        <v>0</v>
      </c>
      <c r="BG169" s="232">
        <f t="shared" si="124"/>
        <v>0</v>
      </c>
      <c r="BH169" s="232">
        <f t="shared" si="124"/>
        <v>0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0</v>
      </c>
      <c r="BO169" s="232">
        <v>0</v>
      </c>
      <c r="BP169" s="232">
        <v>0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27</v>
      </c>
      <c r="CB169" s="233">
        <v>10</v>
      </c>
      <c r="CC169" s="233">
        <v>1</v>
      </c>
      <c r="CD169" s="233">
        <v>0</v>
      </c>
      <c r="CE169" s="233">
        <v>0</v>
      </c>
      <c r="CF169" s="233">
        <v>0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3" x14ac:dyDescent="0.3">
      <c r="V170" s="29"/>
      <c r="W170" s="112"/>
      <c r="X170" s="118">
        <f>BA79</f>
        <v>24</v>
      </c>
      <c r="Y170" s="118">
        <f t="shared" si="122"/>
        <v>5</v>
      </c>
      <c r="Z170" s="118">
        <f t="shared" si="122"/>
        <v>1</v>
      </c>
      <c r="AA170" s="118">
        <f t="shared" si="122"/>
        <v>0</v>
      </c>
      <c r="AB170" s="118">
        <f t="shared" si="122"/>
        <v>0</v>
      </c>
      <c r="AC170" s="118">
        <f t="shared" si="122"/>
        <v>0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0</v>
      </c>
      <c r="AM170" s="118">
        <f t="shared" si="123"/>
        <v>0</v>
      </c>
      <c r="AN170" s="118">
        <f t="shared" si="123"/>
        <v>0</v>
      </c>
      <c r="AO170" s="118">
        <f t="shared" si="123"/>
        <v>0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106</v>
      </c>
      <c r="BB170" s="232">
        <f t="shared" si="124"/>
        <v>15</v>
      </c>
      <c r="BC170" s="232">
        <f t="shared" si="124"/>
        <v>1</v>
      </c>
      <c r="BD170" s="232">
        <f t="shared" si="124"/>
        <v>0</v>
      </c>
      <c r="BE170" s="232">
        <f t="shared" si="124"/>
        <v>0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0</v>
      </c>
      <c r="BO170" s="232">
        <v>0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16</v>
      </c>
      <c r="CB170" s="233">
        <v>5</v>
      </c>
      <c r="CC170" s="233">
        <v>0</v>
      </c>
      <c r="CD170" s="233">
        <v>0</v>
      </c>
      <c r="CE170" s="233">
        <v>0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3" x14ac:dyDescent="0.3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96</v>
      </c>
      <c r="BB171" s="232">
        <f t="shared" si="124"/>
        <v>14</v>
      </c>
      <c r="BC171" s="232">
        <f t="shared" si="124"/>
        <v>0</v>
      </c>
      <c r="BD171" s="232">
        <f t="shared" si="124"/>
        <v>0</v>
      </c>
      <c r="BE171" s="232">
        <f t="shared" si="124"/>
        <v>0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3" x14ac:dyDescent="0.3">
      <c r="V172" s="31"/>
      <c r="AY172" s="118"/>
      <c r="BA172" s="232">
        <f t="shared" si="127"/>
        <v>143</v>
      </c>
      <c r="BB172" s="232">
        <f t="shared" si="124"/>
        <v>30</v>
      </c>
      <c r="BC172" s="232">
        <f t="shared" si="124"/>
        <v>1</v>
      </c>
      <c r="BD172" s="232">
        <f t="shared" si="124"/>
        <v>0</v>
      </c>
      <c r="BE172" s="232">
        <f t="shared" si="124"/>
        <v>0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3" x14ac:dyDescent="0.3">
      <c r="V173" s="31"/>
      <c r="AY173" s="118"/>
      <c r="BA173" s="232">
        <f t="shared" si="127"/>
        <v>148</v>
      </c>
      <c r="BB173" s="232">
        <f t="shared" si="124"/>
        <v>31</v>
      </c>
      <c r="BC173" s="232">
        <f t="shared" si="124"/>
        <v>2</v>
      </c>
      <c r="BD173" s="232">
        <f t="shared" si="124"/>
        <v>0</v>
      </c>
      <c r="BE173" s="232">
        <f t="shared" si="124"/>
        <v>0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3" x14ac:dyDescent="0.3">
      <c r="AY174" s="118"/>
      <c r="BA174" s="232">
        <f t="shared" si="127"/>
        <v>83</v>
      </c>
      <c r="BB174" s="232">
        <f t="shared" si="124"/>
        <v>16</v>
      </c>
      <c r="BC174" s="232">
        <f t="shared" si="124"/>
        <v>0</v>
      </c>
      <c r="BD174" s="232">
        <f t="shared" si="124"/>
        <v>0</v>
      </c>
      <c r="BE174" s="232">
        <f t="shared" si="124"/>
        <v>0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3" x14ac:dyDescent="0.3">
      <c r="AY175" s="118"/>
      <c r="BA175" s="232">
        <f t="shared" si="127"/>
        <v>54</v>
      </c>
      <c r="BB175" s="232">
        <f t="shared" si="124"/>
        <v>9</v>
      </c>
      <c r="BC175" s="232">
        <f t="shared" si="124"/>
        <v>0</v>
      </c>
      <c r="BD175" s="232">
        <f t="shared" si="124"/>
        <v>0</v>
      </c>
      <c r="BE175" s="232">
        <f t="shared" si="124"/>
        <v>0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3" x14ac:dyDescent="0.3">
      <c r="AY176" s="118"/>
      <c r="BA176" s="232">
        <f t="shared" si="127"/>
        <v>27</v>
      </c>
      <c r="BB176" s="232">
        <f t="shared" si="124"/>
        <v>10</v>
      </c>
      <c r="BC176" s="232">
        <f t="shared" si="124"/>
        <v>1</v>
      </c>
      <c r="BD176" s="232">
        <f t="shared" si="124"/>
        <v>0</v>
      </c>
      <c r="BE176" s="232">
        <f t="shared" si="124"/>
        <v>0</v>
      </c>
      <c r="BF176" s="232">
        <f t="shared" si="124"/>
        <v>0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3" x14ac:dyDescent="0.3">
      <c r="AY177" s="118"/>
      <c r="BA177" s="232">
        <f t="shared" si="127"/>
        <v>16</v>
      </c>
      <c r="BB177" s="232">
        <f t="shared" si="124"/>
        <v>5</v>
      </c>
      <c r="BC177" s="232">
        <f t="shared" si="124"/>
        <v>0</v>
      </c>
      <c r="BD177" s="232">
        <f t="shared" si="124"/>
        <v>0</v>
      </c>
      <c r="BE177" s="232">
        <f t="shared" si="124"/>
        <v>0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3" x14ac:dyDescent="0.3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3" x14ac:dyDescent="0.3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3" x14ac:dyDescent="0.3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3" x14ac:dyDescent="0.3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3" x14ac:dyDescent="0.3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3" x14ac:dyDescent="0.3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3" x14ac:dyDescent="0.3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3" x14ac:dyDescent="0.3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3" x14ac:dyDescent="0.3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3" x14ac:dyDescent="0.3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3" x14ac:dyDescent="0.3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3" x14ac:dyDescent="0.3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3" x14ac:dyDescent="0.3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3" x14ac:dyDescent="0.3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3" x14ac:dyDescent="0.3">
      <c r="A193" s="248">
        <f>(H162+J162+L162+N162+P162+R162)/T162</f>
        <v>3.4305317324185246E-4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0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3" x14ac:dyDescent="0.3">
      <c r="A194" s="248">
        <f>(P162+R162)/T162</f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5" thickBot="1" x14ac:dyDescent="0.35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" thickBot="1" x14ac:dyDescent="0.4">
      <c r="A196" s="361" t="str">
        <f>A1</f>
        <v>Comptages vitesse TV/PL à Vincennes</v>
      </c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71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" x14ac:dyDescent="0.3">
      <c r="A198" s="112" t="s">
        <v>75</v>
      </c>
      <c r="E198" s="252" t="str">
        <f>BD5</f>
        <v>jeudi 23 septembre 2021</v>
      </c>
      <c r="I198" s="112" t="str">
        <f>I3</f>
        <v>Entre</v>
      </c>
      <c r="J198" s="253" t="str">
        <f>J3</f>
        <v>Rue Leroyer</v>
      </c>
      <c r="K198" s="112"/>
      <c r="L198" s="116"/>
      <c r="M198" s="112"/>
      <c r="N198" s="112"/>
      <c r="O198" s="112" t="str">
        <f>O3</f>
        <v>Et</v>
      </c>
      <c r="P198" s="253" t="str">
        <f>P3</f>
        <v>Rue Crébillon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5" thickBot="1" x14ac:dyDescent="0.35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3.5" thickTop="1" x14ac:dyDescent="0.3">
      <c r="A203" s="27" t="s">
        <v>29</v>
      </c>
      <c r="B203" s="212">
        <f t="shared" ref="B203:B217" si="128">X213</f>
        <v>15</v>
      </c>
      <c r="C203" s="218">
        <f t="shared" ref="C203:C217" si="129">AL213</f>
        <v>0</v>
      </c>
      <c r="D203" s="212">
        <f t="shared" ref="D203:D217" si="130">Y213</f>
        <v>2</v>
      </c>
      <c r="E203" s="218">
        <f t="shared" ref="E203:E217" si="131">AM213</f>
        <v>0</v>
      </c>
      <c r="F203" s="212">
        <f t="shared" ref="F203:F217" si="132">Z213</f>
        <v>0</v>
      </c>
      <c r="G203" s="218">
        <f t="shared" ref="G203:G217" si="133">AN213</f>
        <v>0</v>
      </c>
      <c r="H203" s="212">
        <f t="shared" ref="H203:H217" si="134">AA213</f>
        <v>0</v>
      </c>
      <c r="I203" s="218">
        <f t="shared" ref="I203:I217" si="135">AO213</f>
        <v>0</v>
      </c>
      <c r="J203" s="212">
        <f t="shared" ref="J203:J217" si="136">AB213</f>
        <v>0</v>
      </c>
      <c r="K203" s="218">
        <f t="shared" ref="K203:K217" si="137">AP213</f>
        <v>0</v>
      </c>
      <c r="L203" s="212">
        <f t="shared" ref="L203:L217" si="138">AC213</f>
        <v>0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17</v>
      </c>
      <c r="U203" s="218">
        <f t="shared" ref="U203:U226" si="147">SUM(C203,E203,G203,I203,K203,M203,O203,Q203,S203)</f>
        <v>0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" x14ac:dyDescent="0.3">
      <c r="A204" s="27" t="s">
        <v>30</v>
      </c>
      <c r="B204" s="212">
        <f t="shared" si="128"/>
        <v>7</v>
      </c>
      <c r="C204" s="218">
        <f t="shared" si="129"/>
        <v>0</v>
      </c>
      <c r="D204" s="212">
        <f t="shared" si="130"/>
        <v>3</v>
      </c>
      <c r="E204" s="218">
        <f t="shared" si="131"/>
        <v>0</v>
      </c>
      <c r="F204" s="212">
        <f t="shared" si="132"/>
        <v>1</v>
      </c>
      <c r="G204" s="218">
        <f t="shared" si="133"/>
        <v>0</v>
      </c>
      <c r="H204" s="212">
        <f t="shared" si="134"/>
        <v>0</v>
      </c>
      <c r="I204" s="218">
        <f t="shared" si="135"/>
        <v>0</v>
      </c>
      <c r="J204" s="212">
        <f t="shared" si="136"/>
        <v>0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11</v>
      </c>
      <c r="U204" s="218">
        <f t="shared" si="147"/>
        <v>0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.5" x14ac:dyDescent="0.35">
      <c r="A205" s="27" t="s">
        <v>31</v>
      </c>
      <c r="B205" s="212">
        <f t="shared" si="128"/>
        <v>4</v>
      </c>
      <c r="C205" s="218">
        <f t="shared" si="129"/>
        <v>0</v>
      </c>
      <c r="D205" s="212">
        <f t="shared" si="130"/>
        <v>2</v>
      </c>
      <c r="E205" s="218">
        <f t="shared" si="131"/>
        <v>0</v>
      </c>
      <c r="F205" s="212">
        <f t="shared" si="132"/>
        <v>1</v>
      </c>
      <c r="G205" s="218">
        <f t="shared" si="133"/>
        <v>0</v>
      </c>
      <c r="H205" s="212">
        <f t="shared" si="134"/>
        <v>0</v>
      </c>
      <c r="I205" s="218">
        <f t="shared" si="135"/>
        <v>0</v>
      </c>
      <c r="J205" s="212">
        <f t="shared" si="136"/>
        <v>0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7</v>
      </c>
      <c r="U205" s="218">
        <f t="shared" si="147"/>
        <v>0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3" x14ac:dyDescent="0.3">
      <c r="A206" s="27" t="s">
        <v>32</v>
      </c>
      <c r="B206" s="212">
        <f t="shared" si="128"/>
        <v>1</v>
      </c>
      <c r="C206" s="218">
        <f t="shared" si="129"/>
        <v>0</v>
      </c>
      <c r="D206" s="212">
        <f t="shared" si="130"/>
        <v>2</v>
      </c>
      <c r="E206" s="218">
        <f t="shared" si="131"/>
        <v>0</v>
      </c>
      <c r="F206" s="212">
        <f t="shared" si="132"/>
        <v>0</v>
      </c>
      <c r="G206" s="218">
        <f t="shared" si="133"/>
        <v>0</v>
      </c>
      <c r="H206" s="212">
        <f t="shared" si="134"/>
        <v>0</v>
      </c>
      <c r="I206" s="218">
        <f t="shared" si="135"/>
        <v>0</v>
      </c>
      <c r="J206" s="212">
        <f t="shared" si="136"/>
        <v>0</v>
      </c>
      <c r="K206" s="218">
        <f t="shared" si="137"/>
        <v>0</v>
      </c>
      <c r="L206" s="212">
        <f t="shared" si="138"/>
        <v>0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3</v>
      </c>
      <c r="U206" s="218">
        <f t="shared" si="147"/>
        <v>0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3" x14ac:dyDescent="0.3">
      <c r="A207" s="27" t="s">
        <v>33</v>
      </c>
      <c r="B207" s="212">
        <f t="shared" si="128"/>
        <v>5</v>
      </c>
      <c r="C207" s="218">
        <f t="shared" si="129"/>
        <v>0</v>
      </c>
      <c r="D207" s="212">
        <f t="shared" si="130"/>
        <v>1</v>
      </c>
      <c r="E207" s="218">
        <f t="shared" si="131"/>
        <v>0</v>
      </c>
      <c r="F207" s="212">
        <f t="shared" si="132"/>
        <v>0</v>
      </c>
      <c r="G207" s="218">
        <f t="shared" si="133"/>
        <v>0</v>
      </c>
      <c r="H207" s="212">
        <f t="shared" si="134"/>
        <v>1</v>
      </c>
      <c r="I207" s="218">
        <f t="shared" si="135"/>
        <v>0</v>
      </c>
      <c r="J207" s="212">
        <f t="shared" si="136"/>
        <v>0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7</v>
      </c>
      <c r="U207" s="218">
        <f t="shared" si="147"/>
        <v>0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3" x14ac:dyDescent="0.3">
      <c r="A208" s="27" t="s">
        <v>34</v>
      </c>
      <c r="B208" s="212">
        <f t="shared" si="128"/>
        <v>14</v>
      </c>
      <c r="C208" s="218">
        <f t="shared" si="129"/>
        <v>0</v>
      </c>
      <c r="D208" s="212">
        <f t="shared" si="130"/>
        <v>8</v>
      </c>
      <c r="E208" s="218">
        <f t="shared" si="131"/>
        <v>0</v>
      </c>
      <c r="F208" s="212">
        <f t="shared" si="132"/>
        <v>0</v>
      </c>
      <c r="G208" s="218">
        <f t="shared" si="133"/>
        <v>0</v>
      </c>
      <c r="H208" s="212">
        <f t="shared" si="134"/>
        <v>0</v>
      </c>
      <c r="I208" s="218">
        <f t="shared" si="135"/>
        <v>0</v>
      </c>
      <c r="J208" s="212">
        <f t="shared" si="136"/>
        <v>0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22</v>
      </c>
      <c r="U208" s="218">
        <f t="shared" si="147"/>
        <v>0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3" x14ac:dyDescent="0.3">
      <c r="A209" s="27" t="s">
        <v>35</v>
      </c>
      <c r="B209" s="212">
        <f t="shared" si="128"/>
        <v>38</v>
      </c>
      <c r="C209" s="218">
        <f t="shared" si="129"/>
        <v>2</v>
      </c>
      <c r="D209" s="212">
        <f t="shared" si="130"/>
        <v>25</v>
      </c>
      <c r="E209" s="218">
        <f t="shared" si="131"/>
        <v>1</v>
      </c>
      <c r="F209" s="212">
        <f t="shared" si="132"/>
        <v>5</v>
      </c>
      <c r="G209" s="218">
        <f t="shared" si="133"/>
        <v>0</v>
      </c>
      <c r="H209" s="212">
        <f t="shared" si="134"/>
        <v>0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68</v>
      </c>
      <c r="U209" s="218">
        <f t="shared" si="147"/>
        <v>3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" x14ac:dyDescent="0.3">
      <c r="A210" s="27" t="s">
        <v>36</v>
      </c>
      <c r="B210" s="212">
        <f t="shared" si="128"/>
        <v>262</v>
      </c>
      <c r="C210" s="218">
        <f t="shared" si="129"/>
        <v>8</v>
      </c>
      <c r="D210" s="212">
        <f t="shared" si="130"/>
        <v>28</v>
      </c>
      <c r="E210" s="218">
        <f t="shared" si="131"/>
        <v>0</v>
      </c>
      <c r="F210" s="212">
        <f t="shared" si="132"/>
        <v>0</v>
      </c>
      <c r="G210" s="218">
        <f t="shared" si="133"/>
        <v>0</v>
      </c>
      <c r="H210" s="212">
        <f t="shared" si="134"/>
        <v>0</v>
      </c>
      <c r="I210" s="218">
        <f t="shared" si="135"/>
        <v>0</v>
      </c>
      <c r="J210" s="212">
        <f t="shared" si="136"/>
        <v>0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290</v>
      </c>
      <c r="U210" s="218">
        <f t="shared" si="147"/>
        <v>8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3" x14ac:dyDescent="0.3">
      <c r="A211" s="27" t="s">
        <v>37</v>
      </c>
      <c r="B211" s="212">
        <f t="shared" si="128"/>
        <v>422</v>
      </c>
      <c r="C211" s="218">
        <f t="shared" si="129"/>
        <v>16</v>
      </c>
      <c r="D211" s="212">
        <f t="shared" si="130"/>
        <v>31</v>
      </c>
      <c r="E211" s="218">
        <f t="shared" si="131"/>
        <v>0</v>
      </c>
      <c r="F211" s="212">
        <f t="shared" si="132"/>
        <v>0</v>
      </c>
      <c r="G211" s="218">
        <f t="shared" si="133"/>
        <v>0</v>
      </c>
      <c r="H211" s="212">
        <f t="shared" si="134"/>
        <v>0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453</v>
      </c>
      <c r="U211" s="218">
        <f t="shared" si="147"/>
        <v>16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3" x14ac:dyDescent="0.3">
      <c r="A212" s="27" t="s">
        <v>38</v>
      </c>
      <c r="B212" s="212">
        <f t="shared" si="128"/>
        <v>262</v>
      </c>
      <c r="C212" s="218">
        <f t="shared" si="129"/>
        <v>7</v>
      </c>
      <c r="D212" s="212">
        <f t="shared" si="130"/>
        <v>58</v>
      </c>
      <c r="E212" s="218">
        <f t="shared" si="131"/>
        <v>1</v>
      </c>
      <c r="F212" s="212">
        <f t="shared" si="132"/>
        <v>0</v>
      </c>
      <c r="G212" s="218">
        <f t="shared" si="133"/>
        <v>0</v>
      </c>
      <c r="H212" s="212">
        <f t="shared" si="134"/>
        <v>0</v>
      </c>
      <c r="I212" s="218">
        <f t="shared" si="135"/>
        <v>0</v>
      </c>
      <c r="J212" s="212">
        <f t="shared" si="136"/>
        <v>0</v>
      </c>
      <c r="K212" s="218">
        <f t="shared" si="137"/>
        <v>0</v>
      </c>
      <c r="L212" s="212">
        <f t="shared" si="138"/>
        <v>0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320</v>
      </c>
      <c r="U212" s="218">
        <f t="shared" si="147"/>
        <v>8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3" x14ac:dyDescent="0.3">
      <c r="A213" s="27" t="s">
        <v>39</v>
      </c>
      <c r="B213" s="212">
        <f t="shared" si="128"/>
        <v>164</v>
      </c>
      <c r="C213" s="218">
        <f t="shared" si="129"/>
        <v>5</v>
      </c>
      <c r="D213" s="212">
        <f t="shared" si="130"/>
        <v>35</v>
      </c>
      <c r="E213" s="218">
        <f t="shared" si="131"/>
        <v>2</v>
      </c>
      <c r="F213" s="212">
        <f t="shared" si="132"/>
        <v>2</v>
      </c>
      <c r="G213" s="218">
        <f t="shared" si="133"/>
        <v>0</v>
      </c>
      <c r="H213" s="212">
        <f t="shared" si="134"/>
        <v>0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201</v>
      </c>
      <c r="U213" s="218">
        <f t="shared" si="147"/>
        <v>7</v>
      </c>
      <c r="V213" s="26"/>
      <c r="W213" s="112"/>
      <c r="X213" s="118">
        <f>BA80</f>
        <v>15</v>
      </c>
      <c r="Y213" s="118">
        <f t="shared" ref="Y213:AI227" si="148">BB80</f>
        <v>2</v>
      </c>
      <c r="Z213" s="118">
        <f t="shared" si="148"/>
        <v>0</v>
      </c>
      <c r="AA213" s="118">
        <f t="shared" si="148"/>
        <v>0</v>
      </c>
      <c r="AB213" s="118">
        <f t="shared" si="148"/>
        <v>0</v>
      </c>
      <c r="AC213" s="118">
        <f t="shared" si="148"/>
        <v>0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0</v>
      </c>
      <c r="AM213" s="118">
        <f t="shared" ref="AM213:AW227" si="149">BO75</f>
        <v>0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3" x14ac:dyDescent="0.3">
      <c r="A214" s="27" t="s">
        <v>40</v>
      </c>
      <c r="B214" s="212">
        <f t="shared" si="128"/>
        <v>119</v>
      </c>
      <c r="C214" s="218">
        <f t="shared" si="129"/>
        <v>3</v>
      </c>
      <c r="D214" s="212">
        <f t="shared" si="130"/>
        <v>34</v>
      </c>
      <c r="E214" s="218">
        <f t="shared" si="131"/>
        <v>0</v>
      </c>
      <c r="F214" s="212">
        <f t="shared" si="132"/>
        <v>0</v>
      </c>
      <c r="G214" s="218">
        <f t="shared" si="133"/>
        <v>0</v>
      </c>
      <c r="H214" s="212">
        <f t="shared" si="134"/>
        <v>0</v>
      </c>
      <c r="I214" s="218">
        <f t="shared" si="135"/>
        <v>0</v>
      </c>
      <c r="J214" s="212">
        <f t="shared" si="136"/>
        <v>0</v>
      </c>
      <c r="K214" s="218">
        <f t="shared" si="137"/>
        <v>0</v>
      </c>
      <c r="L214" s="212">
        <f t="shared" si="138"/>
        <v>0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153</v>
      </c>
      <c r="U214" s="218">
        <f t="shared" si="147"/>
        <v>3</v>
      </c>
      <c r="V214" s="26"/>
      <c r="W214" s="112"/>
      <c r="X214" s="118">
        <f t="shared" ref="X214:X227" si="150">BA81</f>
        <v>7</v>
      </c>
      <c r="Y214" s="118">
        <f t="shared" si="148"/>
        <v>3</v>
      </c>
      <c r="Z214" s="118">
        <f t="shared" si="148"/>
        <v>1</v>
      </c>
      <c r="AA214" s="118">
        <f t="shared" si="148"/>
        <v>0</v>
      </c>
      <c r="AB214" s="118">
        <f t="shared" si="148"/>
        <v>0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0</v>
      </c>
      <c r="AN214" s="118">
        <f t="shared" si="149"/>
        <v>0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3" x14ac:dyDescent="0.3">
      <c r="A215" s="27" t="s">
        <v>41</v>
      </c>
      <c r="B215" s="212">
        <f t="shared" si="128"/>
        <v>127</v>
      </c>
      <c r="C215" s="218">
        <f t="shared" si="129"/>
        <v>3</v>
      </c>
      <c r="D215" s="212">
        <f t="shared" si="130"/>
        <v>28</v>
      </c>
      <c r="E215" s="218">
        <f t="shared" si="131"/>
        <v>2</v>
      </c>
      <c r="F215" s="212">
        <f t="shared" si="132"/>
        <v>1</v>
      </c>
      <c r="G215" s="218">
        <f t="shared" si="133"/>
        <v>0</v>
      </c>
      <c r="H215" s="212">
        <f t="shared" si="134"/>
        <v>0</v>
      </c>
      <c r="I215" s="218">
        <f t="shared" si="135"/>
        <v>0</v>
      </c>
      <c r="J215" s="212">
        <f t="shared" si="136"/>
        <v>0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0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156</v>
      </c>
      <c r="U215" s="218">
        <f t="shared" si="147"/>
        <v>5</v>
      </c>
      <c r="V215" s="26"/>
      <c r="W215" s="112"/>
      <c r="X215" s="118">
        <f t="shared" si="150"/>
        <v>4</v>
      </c>
      <c r="Y215" s="118">
        <f t="shared" si="148"/>
        <v>2</v>
      </c>
      <c r="Z215" s="118">
        <f t="shared" si="148"/>
        <v>1</v>
      </c>
      <c r="AA215" s="118">
        <f t="shared" si="148"/>
        <v>0</v>
      </c>
      <c r="AB215" s="118">
        <f t="shared" si="148"/>
        <v>0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0</v>
      </c>
      <c r="AM215" s="118">
        <f t="shared" si="149"/>
        <v>0</v>
      </c>
      <c r="AN215" s="118">
        <f t="shared" si="149"/>
        <v>0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3" x14ac:dyDescent="0.3">
      <c r="A216" s="27" t="s">
        <v>42</v>
      </c>
      <c r="B216" s="212">
        <f t="shared" si="128"/>
        <v>89</v>
      </c>
      <c r="C216" s="218">
        <f t="shared" si="129"/>
        <v>2</v>
      </c>
      <c r="D216" s="212">
        <f t="shared" si="130"/>
        <v>36</v>
      </c>
      <c r="E216" s="218">
        <f t="shared" si="131"/>
        <v>1</v>
      </c>
      <c r="F216" s="212">
        <f t="shared" si="132"/>
        <v>3</v>
      </c>
      <c r="G216" s="218">
        <f t="shared" si="133"/>
        <v>0</v>
      </c>
      <c r="H216" s="212">
        <f t="shared" si="134"/>
        <v>0</v>
      </c>
      <c r="I216" s="218">
        <f t="shared" si="135"/>
        <v>0</v>
      </c>
      <c r="J216" s="212">
        <f t="shared" si="136"/>
        <v>0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128</v>
      </c>
      <c r="U216" s="218">
        <f t="shared" si="147"/>
        <v>3</v>
      </c>
      <c r="V216" s="26"/>
      <c r="W216" s="112"/>
      <c r="X216" s="118">
        <f t="shared" si="150"/>
        <v>1</v>
      </c>
      <c r="Y216" s="118">
        <f t="shared" si="148"/>
        <v>2</v>
      </c>
      <c r="Z216" s="118">
        <f t="shared" si="148"/>
        <v>0</v>
      </c>
      <c r="AA216" s="118">
        <f t="shared" si="148"/>
        <v>0</v>
      </c>
      <c r="AB216" s="118">
        <f t="shared" si="148"/>
        <v>0</v>
      </c>
      <c r="AC216" s="118">
        <f t="shared" si="148"/>
        <v>0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0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3" x14ac:dyDescent="0.3">
      <c r="A217" s="27" t="s">
        <v>43</v>
      </c>
      <c r="B217" s="212">
        <f t="shared" si="128"/>
        <v>115</v>
      </c>
      <c r="C217" s="218">
        <f t="shared" si="129"/>
        <v>3</v>
      </c>
      <c r="D217" s="212">
        <f t="shared" si="130"/>
        <v>15</v>
      </c>
      <c r="E217" s="218">
        <f t="shared" si="131"/>
        <v>0</v>
      </c>
      <c r="F217" s="212">
        <f t="shared" si="132"/>
        <v>0</v>
      </c>
      <c r="G217" s="218">
        <f t="shared" si="133"/>
        <v>0</v>
      </c>
      <c r="H217" s="212">
        <f t="shared" si="134"/>
        <v>0</v>
      </c>
      <c r="I217" s="218">
        <f t="shared" si="135"/>
        <v>0</v>
      </c>
      <c r="J217" s="212">
        <f t="shared" si="136"/>
        <v>0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130</v>
      </c>
      <c r="U217" s="218">
        <f t="shared" si="147"/>
        <v>3</v>
      </c>
      <c r="V217" s="26"/>
      <c r="W217" s="112"/>
      <c r="X217" s="118">
        <f t="shared" si="150"/>
        <v>5</v>
      </c>
      <c r="Y217" s="118">
        <f t="shared" si="148"/>
        <v>1</v>
      </c>
      <c r="Z217" s="118">
        <f t="shared" si="148"/>
        <v>0</v>
      </c>
      <c r="AA217" s="118">
        <f t="shared" si="148"/>
        <v>1</v>
      </c>
      <c r="AB217" s="118">
        <f t="shared" si="148"/>
        <v>0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0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3" x14ac:dyDescent="0.3">
      <c r="A218" s="27" t="s">
        <v>44</v>
      </c>
      <c r="B218" s="212">
        <f t="shared" ref="B218:B226" si="152">X229</f>
        <v>132</v>
      </c>
      <c r="C218" s="218">
        <f t="shared" ref="C218:C226" si="153">AL229</f>
        <v>3</v>
      </c>
      <c r="D218" s="212">
        <f t="shared" ref="D218:D226" si="154">Y229</f>
        <v>10</v>
      </c>
      <c r="E218" s="218">
        <f t="shared" ref="E218:E226" si="155">AM229</f>
        <v>0</v>
      </c>
      <c r="F218" s="212">
        <f t="shared" ref="F218:F226" si="156">Z229</f>
        <v>1</v>
      </c>
      <c r="G218" s="218">
        <f t="shared" ref="G218:G226" si="157">AN229</f>
        <v>0</v>
      </c>
      <c r="H218" s="212">
        <f t="shared" ref="H218:H226" si="158">AA229</f>
        <v>0</v>
      </c>
      <c r="I218" s="218">
        <f t="shared" ref="I218:I226" si="159">AO229</f>
        <v>0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143</v>
      </c>
      <c r="U218" s="218">
        <f t="shared" si="147"/>
        <v>3</v>
      </c>
      <c r="V218" s="26"/>
      <c r="W218" s="112"/>
      <c r="X218" s="118">
        <f t="shared" si="150"/>
        <v>14</v>
      </c>
      <c r="Y218" s="118">
        <f t="shared" si="148"/>
        <v>8</v>
      </c>
      <c r="Z218" s="118">
        <f t="shared" si="148"/>
        <v>0</v>
      </c>
      <c r="AA218" s="118">
        <f t="shared" si="148"/>
        <v>0</v>
      </c>
      <c r="AB218" s="118">
        <f t="shared" si="148"/>
        <v>0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0</v>
      </c>
      <c r="AM218" s="118">
        <f t="shared" si="149"/>
        <v>0</v>
      </c>
      <c r="AN218" s="118">
        <f t="shared" si="149"/>
        <v>0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3" x14ac:dyDescent="0.3">
      <c r="A219" s="27" t="s">
        <v>45</v>
      </c>
      <c r="B219" s="212">
        <f t="shared" si="152"/>
        <v>148</v>
      </c>
      <c r="C219" s="218">
        <f t="shared" si="153"/>
        <v>2</v>
      </c>
      <c r="D219" s="212">
        <f t="shared" si="154"/>
        <v>20</v>
      </c>
      <c r="E219" s="218">
        <f t="shared" si="155"/>
        <v>1</v>
      </c>
      <c r="F219" s="212">
        <f t="shared" si="156"/>
        <v>2</v>
      </c>
      <c r="G219" s="218">
        <f t="shared" si="157"/>
        <v>1</v>
      </c>
      <c r="H219" s="212">
        <f t="shared" si="158"/>
        <v>0</v>
      </c>
      <c r="I219" s="218">
        <f t="shared" si="159"/>
        <v>0</v>
      </c>
      <c r="J219" s="212">
        <f t="shared" si="160"/>
        <v>0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170</v>
      </c>
      <c r="U219" s="218">
        <f t="shared" si="147"/>
        <v>4</v>
      </c>
      <c r="V219" s="26"/>
      <c r="W219" s="112"/>
      <c r="X219" s="118">
        <f t="shared" si="150"/>
        <v>38</v>
      </c>
      <c r="Y219" s="118">
        <f t="shared" si="148"/>
        <v>25</v>
      </c>
      <c r="Z219" s="118">
        <f t="shared" si="148"/>
        <v>5</v>
      </c>
      <c r="AA219" s="118">
        <f t="shared" si="148"/>
        <v>0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2</v>
      </c>
      <c r="AM219" s="118">
        <f t="shared" si="149"/>
        <v>1</v>
      </c>
      <c r="AN219" s="118">
        <f t="shared" si="149"/>
        <v>0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3" x14ac:dyDescent="0.3">
      <c r="A220" s="27" t="s">
        <v>46</v>
      </c>
      <c r="B220" s="212">
        <f t="shared" si="152"/>
        <v>166</v>
      </c>
      <c r="C220" s="218">
        <f t="shared" si="153"/>
        <v>5</v>
      </c>
      <c r="D220" s="212">
        <f t="shared" si="154"/>
        <v>17</v>
      </c>
      <c r="E220" s="218">
        <f t="shared" si="155"/>
        <v>0</v>
      </c>
      <c r="F220" s="212">
        <f t="shared" si="156"/>
        <v>0</v>
      </c>
      <c r="G220" s="218">
        <f t="shared" si="157"/>
        <v>0</v>
      </c>
      <c r="H220" s="212">
        <f t="shared" si="158"/>
        <v>0</v>
      </c>
      <c r="I220" s="218">
        <f t="shared" si="159"/>
        <v>0</v>
      </c>
      <c r="J220" s="212">
        <f t="shared" si="160"/>
        <v>0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183</v>
      </c>
      <c r="U220" s="218">
        <f t="shared" si="147"/>
        <v>5</v>
      </c>
      <c r="V220" s="26"/>
      <c r="W220" s="112"/>
      <c r="X220" s="118">
        <f t="shared" si="150"/>
        <v>262</v>
      </c>
      <c r="Y220" s="118">
        <f t="shared" si="148"/>
        <v>28</v>
      </c>
      <c r="Z220" s="118">
        <f t="shared" si="148"/>
        <v>0</v>
      </c>
      <c r="AA220" s="118">
        <f t="shared" si="148"/>
        <v>0</v>
      </c>
      <c r="AB220" s="118">
        <f t="shared" si="148"/>
        <v>0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8</v>
      </c>
      <c r="AM220" s="118">
        <f t="shared" si="149"/>
        <v>0</v>
      </c>
      <c r="AN220" s="118">
        <f t="shared" si="149"/>
        <v>0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3" x14ac:dyDescent="0.3">
      <c r="A221" s="27" t="s">
        <v>47</v>
      </c>
      <c r="B221" s="212">
        <f t="shared" si="152"/>
        <v>170</v>
      </c>
      <c r="C221" s="218">
        <f t="shared" si="153"/>
        <v>2</v>
      </c>
      <c r="D221" s="212">
        <f t="shared" si="154"/>
        <v>9</v>
      </c>
      <c r="E221" s="218">
        <f t="shared" si="155"/>
        <v>0</v>
      </c>
      <c r="F221" s="212">
        <f t="shared" si="156"/>
        <v>1</v>
      </c>
      <c r="G221" s="218">
        <f t="shared" si="157"/>
        <v>0</v>
      </c>
      <c r="H221" s="212">
        <f t="shared" si="158"/>
        <v>0</v>
      </c>
      <c r="I221" s="218">
        <f t="shared" si="159"/>
        <v>0</v>
      </c>
      <c r="J221" s="212">
        <f t="shared" si="160"/>
        <v>0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180</v>
      </c>
      <c r="U221" s="218">
        <f t="shared" si="147"/>
        <v>2</v>
      </c>
      <c r="V221" s="26"/>
      <c r="W221" s="112"/>
      <c r="X221" s="118">
        <f t="shared" si="150"/>
        <v>422</v>
      </c>
      <c r="Y221" s="118">
        <f t="shared" si="148"/>
        <v>31</v>
      </c>
      <c r="Z221" s="118">
        <f t="shared" si="148"/>
        <v>0</v>
      </c>
      <c r="AA221" s="118">
        <f t="shared" si="148"/>
        <v>0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16</v>
      </c>
      <c r="AM221" s="118">
        <f t="shared" si="149"/>
        <v>0</v>
      </c>
      <c r="AN221" s="118">
        <f t="shared" si="149"/>
        <v>0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3" x14ac:dyDescent="0.3">
      <c r="A222" s="27" t="s">
        <v>48</v>
      </c>
      <c r="B222" s="212">
        <f t="shared" si="152"/>
        <v>150</v>
      </c>
      <c r="C222" s="218">
        <f t="shared" si="153"/>
        <v>2</v>
      </c>
      <c r="D222" s="212">
        <f t="shared" si="154"/>
        <v>9</v>
      </c>
      <c r="E222" s="218">
        <f t="shared" si="155"/>
        <v>0</v>
      </c>
      <c r="F222" s="212">
        <f t="shared" si="156"/>
        <v>0</v>
      </c>
      <c r="G222" s="218">
        <f t="shared" si="157"/>
        <v>0</v>
      </c>
      <c r="H222" s="212">
        <f t="shared" si="158"/>
        <v>0</v>
      </c>
      <c r="I222" s="218">
        <f t="shared" si="159"/>
        <v>0</v>
      </c>
      <c r="J222" s="212">
        <f t="shared" si="160"/>
        <v>1</v>
      </c>
      <c r="K222" s="218">
        <f t="shared" si="161"/>
        <v>0</v>
      </c>
      <c r="L222" s="212">
        <f t="shared" si="162"/>
        <v>0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1</v>
      </c>
      <c r="S222" s="218">
        <f t="shared" si="169"/>
        <v>1</v>
      </c>
      <c r="T222" s="212">
        <f t="shared" si="146"/>
        <v>161</v>
      </c>
      <c r="U222" s="218">
        <f t="shared" si="147"/>
        <v>3</v>
      </c>
      <c r="V222" s="26"/>
      <c r="W222" s="112"/>
      <c r="X222" s="118">
        <f t="shared" si="150"/>
        <v>262</v>
      </c>
      <c r="Y222" s="118">
        <f t="shared" si="148"/>
        <v>58</v>
      </c>
      <c r="Z222" s="118">
        <f t="shared" si="148"/>
        <v>0</v>
      </c>
      <c r="AA222" s="118">
        <f t="shared" si="148"/>
        <v>0</v>
      </c>
      <c r="AB222" s="118">
        <f t="shared" si="148"/>
        <v>0</v>
      </c>
      <c r="AC222" s="118">
        <f t="shared" si="148"/>
        <v>0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7</v>
      </c>
      <c r="AM222" s="118">
        <f t="shared" si="149"/>
        <v>1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3" x14ac:dyDescent="0.3">
      <c r="A223" s="27" t="s">
        <v>49</v>
      </c>
      <c r="B223" s="212">
        <f t="shared" si="152"/>
        <v>81</v>
      </c>
      <c r="C223" s="218">
        <f t="shared" si="153"/>
        <v>1</v>
      </c>
      <c r="D223" s="212">
        <f t="shared" si="154"/>
        <v>20</v>
      </c>
      <c r="E223" s="218">
        <f t="shared" si="155"/>
        <v>0</v>
      </c>
      <c r="F223" s="212">
        <f t="shared" si="156"/>
        <v>0</v>
      </c>
      <c r="G223" s="218">
        <f t="shared" si="157"/>
        <v>0</v>
      </c>
      <c r="H223" s="212">
        <f t="shared" si="158"/>
        <v>0</v>
      </c>
      <c r="I223" s="218">
        <f t="shared" si="159"/>
        <v>0</v>
      </c>
      <c r="J223" s="212">
        <f t="shared" si="160"/>
        <v>0</v>
      </c>
      <c r="K223" s="218">
        <f t="shared" si="161"/>
        <v>0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101</v>
      </c>
      <c r="U223" s="218">
        <f t="shared" si="147"/>
        <v>1</v>
      </c>
      <c r="V223" s="26"/>
      <c r="W223" s="112"/>
      <c r="X223" s="118">
        <f t="shared" si="150"/>
        <v>164</v>
      </c>
      <c r="Y223" s="118">
        <f t="shared" si="148"/>
        <v>35</v>
      </c>
      <c r="Z223" s="118">
        <f t="shared" si="148"/>
        <v>2</v>
      </c>
      <c r="AA223" s="118">
        <f t="shared" si="148"/>
        <v>0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5</v>
      </c>
      <c r="AM223" s="118">
        <f t="shared" si="149"/>
        <v>2</v>
      </c>
      <c r="AN223" s="118">
        <f t="shared" si="149"/>
        <v>0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3" x14ac:dyDescent="0.3">
      <c r="A224" s="27" t="s">
        <v>50</v>
      </c>
      <c r="B224" s="212">
        <f t="shared" si="152"/>
        <v>39</v>
      </c>
      <c r="C224" s="218">
        <f t="shared" si="153"/>
        <v>0</v>
      </c>
      <c r="D224" s="212">
        <f t="shared" si="154"/>
        <v>12</v>
      </c>
      <c r="E224" s="218">
        <f t="shared" si="155"/>
        <v>0</v>
      </c>
      <c r="F224" s="212">
        <f t="shared" si="156"/>
        <v>2</v>
      </c>
      <c r="G224" s="218">
        <f t="shared" si="157"/>
        <v>0</v>
      </c>
      <c r="H224" s="212">
        <f t="shared" si="158"/>
        <v>0</v>
      </c>
      <c r="I224" s="218">
        <f t="shared" si="159"/>
        <v>0</v>
      </c>
      <c r="J224" s="212">
        <f t="shared" si="160"/>
        <v>0</v>
      </c>
      <c r="K224" s="218">
        <f t="shared" si="161"/>
        <v>0</v>
      </c>
      <c r="L224" s="212">
        <f t="shared" si="162"/>
        <v>0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53</v>
      </c>
      <c r="U224" s="218">
        <f t="shared" si="147"/>
        <v>0</v>
      </c>
      <c r="V224" s="26"/>
      <c r="W224" s="112"/>
      <c r="X224" s="118">
        <f t="shared" si="150"/>
        <v>119</v>
      </c>
      <c r="Y224" s="118">
        <f t="shared" si="148"/>
        <v>34</v>
      </c>
      <c r="Z224" s="118">
        <f t="shared" si="148"/>
        <v>0</v>
      </c>
      <c r="AA224" s="118">
        <f t="shared" si="148"/>
        <v>0</v>
      </c>
      <c r="AB224" s="118">
        <f t="shared" si="148"/>
        <v>0</v>
      </c>
      <c r="AC224" s="118">
        <f t="shared" si="148"/>
        <v>0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3</v>
      </c>
      <c r="AM224" s="118">
        <f t="shared" si="149"/>
        <v>0</v>
      </c>
      <c r="AN224" s="118">
        <f t="shared" si="149"/>
        <v>0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3" x14ac:dyDescent="0.3">
      <c r="A225" s="27" t="s">
        <v>51</v>
      </c>
      <c r="B225" s="212">
        <f t="shared" si="152"/>
        <v>50</v>
      </c>
      <c r="C225" s="218">
        <f t="shared" si="153"/>
        <v>0</v>
      </c>
      <c r="D225" s="212">
        <f t="shared" si="154"/>
        <v>6</v>
      </c>
      <c r="E225" s="218">
        <f t="shared" si="155"/>
        <v>0</v>
      </c>
      <c r="F225" s="212">
        <f t="shared" si="156"/>
        <v>1</v>
      </c>
      <c r="G225" s="218">
        <f t="shared" si="157"/>
        <v>0</v>
      </c>
      <c r="H225" s="212">
        <f t="shared" si="158"/>
        <v>0</v>
      </c>
      <c r="I225" s="218">
        <f t="shared" si="159"/>
        <v>0</v>
      </c>
      <c r="J225" s="212">
        <f t="shared" si="160"/>
        <v>0</v>
      </c>
      <c r="K225" s="218">
        <f t="shared" si="161"/>
        <v>0</v>
      </c>
      <c r="L225" s="212">
        <f t="shared" si="162"/>
        <v>0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57</v>
      </c>
      <c r="U225" s="218">
        <f t="shared" si="147"/>
        <v>0</v>
      </c>
      <c r="V225" s="26"/>
      <c r="W225" s="112"/>
      <c r="X225" s="118">
        <f t="shared" si="150"/>
        <v>127</v>
      </c>
      <c r="Y225" s="118">
        <f t="shared" si="148"/>
        <v>28</v>
      </c>
      <c r="Z225" s="118">
        <f t="shared" si="148"/>
        <v>1</v>
      </c>
      <c r="AA225" s="118">
        <f t="shared" si="148"/>
        <v>0</v>
      </c>
      <c r="AB225" s="118">
        <f t="shared" si="148"/>
        <v>0</v>
      </c>
      <c r="AC225" s="118">
        <f t="shared" si="148"/>
        <v>0</v>
      </c>
      <c r="AD225" s="118">
        <f t="shared" si="148"/>
        <v>0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3</v>
      </c>
      <c r="AM225" s="118">
        <f t="shared" si="149"/>
        <v>2</v>
      </c>
      <c r="AN225" s="118">
        <f t="shared" si="149"/>
        <v>0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5" thickBot="1" x14ac:dyDescent="0.35">
      <c r="A226" s="18" t="s">
        <v>52</v>
      </c>
      <c r="B226" s="212">
        <f t="shared" si="152"/>
        <v>26</v>
      </c>
      <c r="C226" s="218">
        <f t="shared" si="153"/>
        <v>1</v>
      </c>
      <c r="D226" s="212">
        <f t="shared" si="154"/>
        <v>6</v>
      </c>
      <c r="E226" s="218">
        <f t="shared" si="155"/>
        <v>0</v>
      </c>
      <c r="F226" s="212">
        <f t="shared" si="156"/>
        <v>0</v>
      </c>
      <c r="G226" s="218">
        <f t="shared" si="157"/>
        <v>0</v>
      </c>
      <c r="H226" s="212">
        <f t="shared" si="158"/>
        <v>0</v>
      </c>
      <c r="I226" s="218">
        <f t="shared" si="159"/>
        <v>0</v>
      </c>
      <c r="J226" s="212">
        <f t="shared" si="160"/>
        <v>0</v>
      </c>
      <c r="K226" s="218">
        <f t="shared" si="161"/>
        <v>0</v>
      </c>
      <c r="L226" s="212">
        <f t="shared" si="162"/>
        <v>0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32</v>
      </c>
      <c r="U226" s="218">
        <f t="shared" si="147"/>
        <v>1</v>
      </c>
      <c r="V226" s="26"/>
      <c r="W226" s="112"/>
      <c r="X226" s="118">
        <f t="shared" si="150"/>
        <v>89</v>
      </c>
      <c r="Y226" s="118">
        <f t="shared" si="148"/>
        <v>36</v>
      </c>
      <c r="Z226" s="118">
        <f t="shared" si="148"/>
        <v>3</v>
      </c>
      <c r="AA226" s="118">
        <f t="shared" si="148"/>
        <v>0</v>
      </c>
      <c r="AB226" s="118">
        <f t="shared" si="148"/>
        <v>0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2</v>
      </c>
      <c r="AM226" s="118">
        <f t="shared" si="149"/>
        <v>1</v>
      </c>
      <c r="AN226" s="118">
        <f t="shared" si="149"/>
        <v>0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4" thickTop="1" thickBot="1" x14ac:dyDescent="0.35">
      <c r="A227" s="25" t="s">
        <v>53</v>
      </c>
      <c r="B227" s="213">
        <f t="shared" ref="B227:Q227" si="170">SUM(B203:B226)</f>
        <v>2606</v>
      </c>
      <c r="C227" s="219">
        <f t="shared" si="170"/>
        <v>65</v>
      </c>
      <c r="D227" s="213">
        <f t="shared" si="170"/>
        <v>417</v>
      </c>
      <c r="E227" s="219">
        <f t="shared" si="170"/>
        <v>8</v>
      </c>
      <c r="F227" s="213">
        <f t="shared" si="170"/>
        <v>20</v>
      </c>
      <c r="G227" s="219">
        <f t="shared" si="170"/>
        <v>1</v>
      </c>
      <c r="H227" s="213">
        <f t="shared" si="170"/>
        <v>1</v>
      </c>
      <c r="I227" s="219">
        <f t="shared" si="170"/>
        <v>0</v>
      </c>
      <c r="J227" s="213">
        <f t="shared" si="170"/>
        <v>1</v>
      </c>
      <c r="K227" s="219">
        <f t="shared" si="170"/>
        <v>0</v>
      </c>
      <c r="L227" s="213">
        <f t="shared" si="170"/>
        <v>0</v>
      </c>
      <c r="M227" s="219">
        <f t="shared" si="170"/>
        <v>0</v>
      </c>
      <c r="N227" s="213">
        <f t="shared" si="170"/>
        <v>0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1</v>
      </c>
      <c r="S227" s="219">
        <f>SUM(S203:S226)</f>
        <v>1</v>
      </c>
      <c r="T227" s="213">
        <f>SUM(T203:T226)</f>
        <v>3046</v>
      </c>
      <c r="U227" s="219">
        <f>SUM(U203:U226)</f>
        <v>75</v>
      </c>
      <c r="V227" s="26"/>
      <c r="W227" s="112"/>
      <c r="X227" s="118">
        <f t="shared" si="150"/>
        <v>115</v>
      </c>
      <c r="Y227" s="118">
        <f t="shared" si="148"/>
        <v>15</v>
      </c>
      <c r="Z227" s="118">
        <f t="shared" si="148"/>
        <v>0</v>
      </c>
      <c r="AA227" s="118">
        <f t="shared" si="148"/>
        <v>0</v>
      </c>
      <c r="AB227" s="118">
        <f t="shared" si="148"/>
        <v>0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3</v>
      </c>
      <c r="AM227" s="118">
        <f t="shared" si="149"/>
        <v>0</v>
      </c>
      <c r="AN227" s="118">
        <f t="shared" si="149"/>
        <v>0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5" thickTop="1" x14ac:dyDescent="0.3">
      <c r="A228" s="27" t="s">
        <v>126</v>
      </c>
      <c r="B228" s="214">
        <f>B227/T227</f>
        <v>0.855548260013132</v>
      </c>
      <c r="C228" s="220">
        <f>C227/T227</f>
        <v>2.1339461588969141E-2</v>
      </c>
      <c r="D228" s="214">
        <f>D227/T227</f>
        <v>0.13690085357846357</v>
      </c>
      <c r="E228" s="220">
        <f>E227/T227</f>
        <v>2.6263952724885093E-3</v>
      </c>
      <c r="F228" s="214">
        <f>F227/T227</f>
        <v>6.5659881812212741E-3</v>
      </c>
      <c r="G228" s="220">
        <f>G227/T227</f>
        <v>3.2829940906106366E-4</v>
      </c>
      <c r="H228" s="214">
        <f>H227/T227</f>
        <v>3.2829940906106366E-4</v>
      </c>
      <c r="I228" s="220">
        <f>I227/T227</f>
        <v>0</v>
      </c>
      <c r="J228" s="214">
        <f>J227/T227</f>
        <v>3.2829940906106366E-4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3.2829940906106366E-4</v>
      </c>
      <c r="S228" s="220">
        <f>S227/T227</f>
        <v>3.2829940906106366E-4</v>
      </c>
      <c r="T228" s="214">
        <f>100%</f>
        <v>1</v>
      </c>
      <c r="U228" s="220">
        <f>U227/T227</f>
        <v>2.4622455679579776E-2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3" x14ac:dyDescent="0.3">
      <c r="A229" s="27" t="s">
        <v>112</v>
      </c>
      <c r="B229" s="215">
        <f t="shared" ref="B229:U229" si="171">SUM(B209:B223)</f>
        <v>2445</v>
      </c>
      <c r="C229" s="221">
        <f t="shared" si="171"/>
        <v>64</v>
      </c>
      <c r="D229" s="215">
        <f t="shared" si="171"/>
        <v>375</v>
      </c>
      <c r="E229" s="221">
        <f t="shared" si="171"/>
        <v>8</v>
      </c>
      <c r="F229" s="215">
        <f t="shared" si="171"/>
        <v>15</v>
      </c>
      <c r="G229" s="221">
        <f t="shared" si="171"/>
        <v>1</v>
      </c>
      <c r="H229" s="215">
        <f t="shared" si="171"/>
        <v>0</v>
      </c>
      <c r="I229" s="221">
        <f t="shared" si="171"/>
        <v>0</v>
      </c>
      <c r="J229" s="215">
        <f t="shared" si="171"/>
        <v>1</v>
      </c>
      <c r="K229" s="221">
        <f t="shared" si="171"/>
        <v>0</v>
      </c>
      <c r="L229" s="215">
        <f t="shared" si="171"/>
        <v>0</v>
      </c>
      <c r="M229" s="221">
        <f t="shared" si="171"/>
        <v>0</v>
      </c>
      <c r="N229" s="215">
        <f t="shared" si="171"/>
        <v>0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1</v>
      </c>
      <c r="S229" s="221">
        <f t="shared" si="171"/>
        <v>1</v>
      </c>
      <c r="T229" s="215">
        <f t="shared" si="171"/>
        <v>2837</v>
      </c>
      <c r="U229" s="221">
        <f t="shared" si="171"/>
        <v>74</v>
      </c>
      <c r="V229" s="26"/>
      <c r="W229" s="112"/>
      <c r="X229" s="118">
        <f t="shared" ref="X229:AI231" si="172">BA95</f>
        <v>132</v>
      </c>
      <c r="Y229" s="118">
        <f t="shared" si="172"/>
        <v>10</v>
      </c>
      <c r="Z229" s="118">
        <f t="shared" si="172"/>
        <v>1</v>
      </c>
      <c r="AA229" s="118">
        <f t="shared" si="172"/>
        <v>0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3</v>
      </c>
      <c r="AM229" s="118">
        <f t="shared" ref="AM229:AW237" si="173">BO90</f>
        <v>0</v>
      </c>
      <c r="AN229" s="118">
        <f t="shared" si="173"/>
        <v>0</v>
      </c>
      <c r="AO229" s="118">
        <f t="shared" si="173"/>
        <v>0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5" thickBot="1" x14ac:dyDescent="0.35">
      <c r="A230" s="18" t="s">
        <v>113</v>
      </c>
      <c r="B230" s="216">
        <f t="shared" ref="B230:U230" si="174">B227-B229</f>
        <v>161</v>
      </c>
      <c r="C230" s="222">
        <f t="shared" si="174"/>
        <v>1</v>
      </c>
      <c r="D230" s="216">
        <f t="shared" si="174"/>
        <v>42</v>
      </c>
      <c r="E230" s="222">
        <f t="shared" si="174"/>
        <v>0</v>
      </c>
      <c r="F230" s="216">
        <f t="shared" si="174"/>
        <v>5</v>
      </c>
      <c r="G230" s="222">
        <f t="shared" si="174"/>
        <v>0</v>
      </c>
      <c r="H230" s="216">
        <f t="shared" si="174"/>
        <v>1</v>
      </c>
      <c r="I230" s="222">
        <f t="shared" si="174"/>
        <v>0</v>
      </c>
      <c r="J230" s="216">
        <f t="shared" si="174"/>
        <v>0</v>
      </c>
      <c r="K230" s="222">
        <f t="shared" si="174"/>
        <v>0</v>
      </c>
      <c r="L230" s="216">
        <f t="shared" si="174"/>
        <v>0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209</v>
      </c>
      <c r="U230" s="222">
        <f t="shared" si="174"/>
        <v>1</v>
      </c>
      <c r="V230" s="26"/>
      <c r="W230" s="112"/>
      <c r="X230" s="118">
        <f t="shared" si="172"/>
        <v>148</v>
      </c>
      <c r="Y230" s="118">
        <f t="shared" si="172"/>
        <v>20</v>
      </c>
      <c r="Z230" s="118">
        <f t="shared" si="172"/>
        <v>2</v>
      </c>
      <c r="AA230" s="118">
        <f t="shared" si="172"/>
        <v>0</v>
      </c>
      <c r="AB230" s="118">
        <f t="shared" si="172"/>
        <v>0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2</v>
      </c>
      <c r="AM230" s="118">
        <f t="shared" si="173"/>
        <v>1</v>
      </c>
      <c r="AN230" s="118">
        <f t="shared" si="173"/>
        <v>1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2971</v>
      </c>
      <c r="J231" s="238"/>
      <c r="K231" s="239"/>
      <c r="L231" s="240" t="s">
        <v>56</v>
      </c>
      <c r="M231" s="241">
        <f>U227</f>
        <v>75</v>
      </c>
      <c r="N231" s="58"/>
      <c r="O231" s="47"/>
      <c r="P231" s="51"/>
      <c r="Q231" s="48"/>
      <c r="R231" s="49" t="s">
        <v>57</v>
      </c>
      <c r="S231" s="49"/>
      <c r="T231" s="52">
        <f>I231+M231*2</f>
        <v>3121</v>
      </c>
      <c r="U231" s="50"/>
      <c r="V231" s="26"/>
      <c r="W231" s="112"/>
      <c r="X231" s="118">
        <f t="shared" si="172"/>
        <v>166</v>
      </c>
      <c r="Y231" s="118">
        <f t="shared" si="172"/>
        <v>17</v>
      </c>
      <c r="Z231" s="118">
        <f t="shared" si="172"/>
        <v>0</v>
      </c>
      <c r="AA231" s="118">
        <f t="shared" si="172"/>
        <v>0</v>
      </c>
      <c r="AB231" s="118">
        <f t="shared" si="172"/>
        <v>0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5</v>
      </c>
      <c r="AM231" s="118">
        <f t="shared" si="173"/>
        <v>0</v>
      </c>
      <c r="AN231" s="118">
        <f t="shared" si="173"/>
        <v>0</v>
      </c>
      <c r="AO231" s="118">
        <f t="shared" si="173"/>
        <v>0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5" thickTop="1" x14ac:dyDescent="0.3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18.000656598818122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19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170</v>
      </c>
      <c r="Y232" s="118">
        <f t="shared" si="176"/>
        <v>9</v>
      </c>
      <c r="Z232" s="118">
        <f t="shared" si="176"/>
        <v>1</v>
      </c>
      <c r="AA232" s="118">
        <f t="shared" si="176"/>
        <v>0</v>
      </c>
      <c r="AB232" s="118">
        <f t="shared" si="176"/>
        <v>0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2</v>
      </c>
      <c r="AM232" s="118">
        <f t="shared" si="173"/>
        <v>0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">
      <c r="V233" s="26"/>
      <c r="W233" s="112"/>
      <c r="X233" s="118">
        <f t="shared" si="176"/>
        <v>150</v>
      </c>
      <c r="Y233" s="118">
        <f t="shared" si="176"/>
        <v>9</v>
      </c>
      <c r="Z233" s="118">
        <f t="shared" si="176"/>
        <v>0</v>
      </c>
      <c r="AA233" s="118">
        <f t="shared" si="176"/>
        <v>0</v>
      </c>
      <c r="AB233" s="118">
        <f t="shared" si="176"/>
        <v>1</v>
      </c>
      <c r="AC233" s="118">
        <f t="shared" si="176"/>
        <v>0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1</v>
      </c>
      <c r="AH233" s="118">
        <f t="shared" si="176"/>
        <v>0</v>
      </c>
      <c r="AI233" s="118">
        <f t="shared" si="176"/>
        <v>0</v>
      </c>
      <c r="AL233" s="118">
        <f t="shared" si="175"/>
        <v>2</v>
      </c>
      <c r="AM233" s="118">
        <f t="shared" si="173"/>
        <v>0</v>
      </c>
      <c r="AN233" s="118">
        <f t="shared" si="173"/>
        <v>0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1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3" x14ac:dyDescent="0.3">
      <c r="V234" s="26"/>
      <c r="W234" s="112"/>
      <c r="X234" s="118">
        <f t="shared" si="176"/>
        <v>81</v>
      </c>
      <c r="Y234" s="118">
        <f t="shared" si="176"/>
        <v>20</v>
      </c>
      <c r="Z234" s="118">
        <f t="shared" si="176"/>
        <v>0</v>
      </c>
      <c r="AA234" s="118">
        <f t="shared" si="176"/>
        <v>0</v>
      </c>
      <c r="AB234" s="118">
        <f t="shared" si="176"/>
        <v>0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1</v>
      </c>
      <c r="AM234" s="118">
        <f t="shared" si="173"/>
        <v>0</v>
      </c>
      <c r="AN234" s="118">
        <f t="shared" si="173"/>
        <v>0</v>
      </c>
      <c r="AO234" s="118">
        <f t="shared" si="173"/>
        <v>0</v>
      </c>
      <c r="AP234" s="118">
        <f t="shared" si="173"/>
        <v>0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3" x14ac:dyDescent="0.3">
      <c r="V235" s="26"/>
      <c r="W235" s="112"/>
      <c r="X235" s="118">
        <f t="shared" si="176"/>
        <v>39</v>
      </c>
      <c r="Y235" s="118">
        <f t="shared" si="176"/>
        <v>12</v>
      </c>
      <c r="Z235" s="118">
        <f t="shared" si="176"/>
        <v>2</v>
      </c>
      <c r="AA235" s="118">
        <f t="shared" si="176"/>
        <v>0</v>
      </c>
      <c r="AB235" s="118">
        <f t="shared" si="176"/>
        <v>0</v>
      </c>
      <c r="AC235" s="118">
        <f t="shared" si="176"/>
        <v>0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0</v>
      </c>
      <c r="AM235" s="118">
        <f t="shared" si="173"/>
        <v>0</v>
      </c>
      <c r="AN235" s="118">
        <f t="shared" si="173"/>
        <v>0</v>
      </c>
      <c r="AO235" s="118">
        <f t="shared" si="173"/>
        <v>0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3" x14ac:dyDescent="0.3">
      <c r="V236" s="28"/>
      <c r="W236" s="112"/>
      <c r="X236" s="118">
        <f t="shared" si="176"/>
        <v>50</v>
      </c>
      <c r="Y236" s="118">
        <f t="shared" si="176"/>
        <v>6</v>
      </c>
      <c r="Z236" s="118">
        <f t="shared" si="176"/>
        <v>1</v>
      </c>
      <c r="AA236" s="118">
        <f t="shared" si="176"/>
        <v>0</v>
      </c>
      <c r="AB236" s="118">
        <f t="shared" si="176"/>
        <v>0</v>
      </c>
      <c r="AC236" s="118">
        <f t="shared" si="176"/>
        <v>0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0</v>
      </c>
      <c r="AM236" s="118">
        <f t="shared" si="173"/>
        <v>0</v>
      </c>
      <c r="AN236" s="118">
        <f t="shared" si="173"/>
        <v>0</v>
      </c>
      <c r="AO236" s="118">
        <f t="shared" si="173"/>
        <v>0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5" thickBot="1" x14ac:dyDescent="0.35">
      <c r="V237" s="29"/>
      <c r="W237" s="112"/>
      <c r="X237" s="118">
        <f>BA104</f>
        <v>26</v>
      </c>
      <c r="Y237" s="118">
        <f t="shared" si="176"/>
        <v>6</v>
      </c>
      <c r="Z237" s="118">
        <f t="shared" si="176"/>
        <v>0</v>
      </c>
      <c r="AA237" s="118">
        <f t="shared" si="176"/>
        <v>0</v>
      </c>
      <c r="AB237" s="118">
        <f t="shared" si="176"/>
        <v>0</v>
      </c>
      <c r="AC237" s="118">
        <f t="shared" si="176"/>
        <v>0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1</v>
      </c>
      <c r="AM237" s="118">
        <f t="shared" si="173"/>
        <v>0</v>
      </c>
      <c r="AN237" s="118">
        <f t="shared" si="173"/>
        <v>0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4" thickTop="1" thickBot="1" x14ac:dyDescent="0.35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3.5" thickTop="1" x14ac:dyDescent="0.3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3" x14ac:dyDescent="0.3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3" x14ac:dyDescent="0.3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3" x14ac:dyDescent="0.3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3" x14ac:dyDescent="0.3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3" x14ac:dyDescent="0.3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3" x14ac:dyDescent="0.3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5" customHeight="1" x14ac:dyDescent="0.3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3" x14ac:dyDescent="0.3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3" x14ac:dyDescent="0.3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3" x14ac:dyDescent="0.3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3" x14ac:dyDescent="0.3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3" x14ac:dyDescent="0.3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3" x14ac:dyDescent="0.3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3" x14ac:dyDescent="0.3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3" x14ac:dyDescent="0.3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3" x14ac:dyDescent="0.3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3" x14ac:dyDescent="0.3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3" x14ac:dyDescent="0.3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3" x14ac:dyDescent="0.3">
      <c r="A258" s="248">
        <f>(H227+J227+L227+N227+P227+R227)/T227</f>
        <v>9.8489822718319099E-4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1.3333333333333334E-2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3" x14ac:dyDescent="0.3">
      <c r="A259" s="248">
        <f>(P227+R227)/T227</f>
        <v>3.2829940906106366E-4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1.3333333333333334E-2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5" thickBot="1" x14ac:dyDescent="0.35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" thickBot="1" x14ac:dyDescent="0.4">
      <c r="A261" s="361" t="str">
        <f>A1</f>
        <v>Comptages vitesse TV/PL à Vincennes</v>
      </c>
      <c r="B261" s="362"/>
      <c r="C261" s="362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71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" x14ac:dyDescent="0.3">
      <c r="A263" s="112" t="s">
        <v>75</v>
      </c>
      <c r="E263" s="252" t="str">
        <f>BE5</f>
        <v>vendredi 24 septembre 2021</v>
      </c>
      <c r="I263" s="255" t="str">
        <f>I3</f>
        <v>Entre</v>
      </c>
      <c r="J263" s="256" t="str">
        <f>J3</f>
        <v>Rue Leroyer</v>
      </c>
      <c r="K263" s="112"/>
      <c r="L263" s="116"/>
      <c r="M263" s="112"/>
      <c r="N263" s="112"/>
      <c r="O263" s="112" t="str">
        <f>O3</f>
        <v>Et</v>
      </c>
      <c r="P263" s="234" t="str">
        <f>P3</f>
        <v>Rue Crébillon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5" thickBot="1" x14ac:dyDescent="0.35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5" thickTop="1" x14ac:dyDescent="0.3">
      <c r="A268" s="27" t="s">
        <v>29</v>
      </c>
      <c r="B268" s="212">
        <f t="shared" ref="B268:B280" si="177">X280</f>
        <v>19</v>
      </c>
      <c r="C268" s="218">
        <f t="shared" ref="C268:C280" si="178">AL280</f>
        <v>0</v>
      </c>
      <c r="D268" s="212">
        <f t="shared" ref="D268:D280" si="179">Y280</f>
        <v>5</v>
      </c>
      <c r="E268" s="218">
        <f t="shared" ref="E268:E280" si="180">AM280</f>
        <v>0</v>
      </c>
      <c r="F268" s="212">
        <f t="shared" ref="F268:F280" si="181">Z280</f>
        <v>0</v>
      </c>
      <c r="G268" s="218">
        <f t="shared" ref="G268:G280" si="182">AN280</f>
        <v>0</v>
      </c>
      <c r="H268" s="212">
        <f t="shared" ref="H268:H280" si="183">AA280</f>
        <v>0</v>
      </c>
      <c r="I268" s="218">
        <f t="shared" ref="I268:I280" si="184">AO280</f>
        <v>0</v>
      </c>
      <c r="J268" s="212">
        <f t="shared" ref="J268:J280" si="185">AB280</f>
        <v>0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24</v>
      </c>
      <c r="U268" s="218">
        <f t="shared" ref="U268:U291" si="196">SUM(C268,E268,G268,I268,K268,M268,O268,Q268,S268)</f>
        <v>0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3" x14ac:dyDescent="0.3">
      <c r="A269" s="27" t="s">
        <v>30</v>
      </c>
      <c r="B269" s="212">
        <f t="shared" si="177"/>
        <v>9</v>
      </c>
      <c r="C269" s="218">
        <f t="shared" si="178"/>
        <v>0</v>
      </c>
      <c r="D269" s="212">
        <f t="shared" si="179"/>
        <v>3</v>
      </c>
      <c r="E269" s="218">
        <f t="shared" si="180"/>
        <v>0</v>
      </c>
      <c r="F269" s="212">
        <f t="shared" si="181"/>
        <v>0</v>
      </c>
      <c r="G269" s="218">
        <f t="shared" si="182"/>
        <v>0</v>
      </c>
      <c r="H269" s="212">
        <f t="shared" si="183"/>
        <v>0</v>
      </c>
      <c r="I269" s="218">
        <f t="shared" si="184"/>
        <v>0</v>
      </c>
      <c r="J269" s="212">
        <f t="shared" si="185"/>
        <v>0</v>
      </c>
      <c r="K269" s="218">
        <f t="shared" si="186"/>
        <v>0</v>
      </c>
      <c r="L269" s="212">
        <f t="shared" si="187"/>
        <v>0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0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12</v>
      </c>
      <c r="U269" s="218">
        <f t="shared" si="196"/>
        <v>0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3" x14ac:dyDescent="0.3">
      <c r="A270" s="27" t="s">
        <v>31</v>
      </c>
      <c r="B270" s="212">
        <f t="shared" si="177"/>
        <v>3</v>
      </c>
      <c r="C270" s="218">
        <f t="shared" si="178"/>
        <v>0</v>
      </c>
      <c r="D270" s="212">
        <f t="shared" si="179"/>
        <v>2</v>
      </c>
      <c r="E270" s="218">
        <f t="shared" si="180"/>
        <v>0</v>
      </c>
      <c r="F270" s="212">
        <f t="shared" si="181"/>
        <v>0</v>
      </c>
      <c r="G270" s="218">
        <f t="shared" si="182"/>
        <v>0</v>
      </c>
      <c r="H270" s="212">
        <f t="shared" si="183"/>
        <v>0</v>
      </c>
      <c r="I270" s="218">
        <f t="shared" si="184"/>
        <v>0</v>
      </c>
      <c r="J270" s="212">
        <f t="shared" si="185"/>
        <v>0</v>
      </c>
      <c r="K270" s="218">
        <f t="shared" si="186"/>
        <v>0</v>
      </c>
      <c r="L270" s="212">
        <f t="shared" si="187"/>
        <v>0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5</v>
      </c>
      <c r="U270" s="218">
        <f t="shared" si="196"/>
        <v>0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" x14ac:dyDescent="0.3">
      <c r="A271" s="27" t="s">
        <v>32</v>
      </c>
      <c r="B271" s="212">
        <f t="shared" si="177"/>
        <v>5</v>
      </c>
      <c r="C271" s="218">
        <f t="shared" si="178"/>
        <v>0</v>
      </c>
      <c r="D271" s="212">
        <f t="shared" si="179"/>
        <v>1</v>
      </c>
      <c r="E271" s="218">
        <f t="shared" si="180"/>
        <v>0</v>
      </c>
      <c r="F271" s="212">
        <f t="shared" si="181"/>
        <v>0</v>
      </c>
      <c r="G271" s="218">
        <f t="shared" si="182"/>
        <v>0</v>
      </c>
      <c r="H271" s="212">
        <f t="shared" si="183"/>
        <v>0</v>
      </c>
      <c r="I271" s="218">
        <f t="shared" si="184"/>
        <v>0</v>
      </c>
      <c r="J271" s="212">
        <f t="shared" si="185"/>
        <v>0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6</v>
      </c>
      <c r="U271" s="218">
        <f t="shared" si="196"/>
        <v>0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.5" x14ac:dyDescent="0.35">
      <c r="A272" s="27" t="s">
        <v>33</v>
      </c>
      <c r="B272" s="212">
        <f t="shared" si="177"/>
        <v>8</v>
      </c>
      <c r="C272" s="218">
        <f t="shared" si="178"/>
        <v>0</v>
      </c>
      <c r="D272" s="212">
        <f t="shared" si="179"/>
        <v>1</v>
      </c>
      <c r="E272" s="218">
        <f t="shared" si="180"/>
        <v>0</v>
      </c>
      <c r="F272" s="212">
        <f t="shared" si="181"/>
        <v>1</v>
      </c>
      <c r="G272" s="218">
        <f t="shared" si="182"/>
        <v>0</v>
      </c>
      <c r="H272" s="212">
        <f t="shared" si="183"/>
        <v>0</v>
      </c>
      <c r="I272" s="218">
        <f t="shared" si="184"/>
        <v>0</v>
      </c>
      <c r="J272" s="212">
        <f t="shared" si="185"/>
        <v>0</v>
      </c>
      <c r="K272" s="218">
        <f t="shared" si="186"/>
        <v>0</v>
      </c>
      <c r="L272" s="212">
        <f t="shared" si="187"/>
        <v>0</v>
      </c>
      <c r="M272" s="218">
        <f t="shared" si="188"/>
        <v>0</v>
      </c>
      <c r="N272" s="212">
        <f t="shared" si="189"/>
        <v>0</v>
      </c>
      <c r="O272" s="218">
        <f t="shared" si="190"/>
        <v>0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10</v>
      </c>
      <c r="U272" s="218">
        <f t="shared" si="196"/>
        <v>0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3" x14ac:dyDescent="0.3">
      <c r="A273" s="27" t="s">
        <v>34</v>
      </c>
      <c r="B273" s="212">
        <f t="shared" si="177"/>
        <v>16</v>
      </c>
      <c r="C273" s="218">
        <f t="shared" si="178"/>
        <v>0</v>
      </c>
      <c r="D273" s="212">
        <f t="shared" si="179"/>
        <v>7</v>
      </c>
      <c r="E273" s="218">
        <f t="shared" si="180"/>
        <v>0</v>
      </c>
      <c r="F273" s="212">
        <f t="shared" si="181"/>
        <v>0</v>
      </c>
      <c r="G273" s="218">
        <f t="shared" si="182"/>
        <v>0</v>
      </c>
      <c r="H273" s="212">
        <f t="shared" si="183"/>
        <v>0</v>
      </c>
      <c r="I273" s="218">
        <f t="shared" si="184"/>
        <v>0</v>
      </c>
      <c r="J273" s="212">
        <f t="shared" si="185"/>
        <v>0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0</v>
      </c>
      <c r="S273" s="218">
        <f t="shared" si="194"/>
        <v>0</v>
      </c>
      <c r="T273" s="212">
        <f t="shared" si="195"/>
        <v>23</v>
      </c>
      <c r="U273" s="218">
        <f t="shared" si="196"/>
        <v>0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3" x14ac:dyDescent="0.3">
      <c r="A274" s="27" t="s">
        <v>35</v>
      </c>
      <c r="B274" s="212">
        <f t="shared" si="177"/>
        <v>33</v>
      </c>
      <c r="C274" s="218">
        <f t="shared" si="178"/>
        <v>0</v>
      </c>
      <c r="D274" s="212">
        <f t="shared" si="179"/>
        <v>24</v>
      </c>
      <c r="E274" s="218">
        <f t="shared" si="180"/>
        <v>1</v>
      </c>
      <c r="F274" s="212">
        <f t="shared" si="181"/>
        <v>1</v>
      </c>
      <c r="G274" s="218">
        <f t="shared" si="182"/>
        <v>0</v>
      </c>
      <c r="H274" s="212">
        <f t="shared" si="183"/>
        <v>0</v>
      </c>
      <c r="I274" s="218">
        <f t="shared" si="184"/>
        <v>0</v>
      </c>
      <c r="J274" s="212">
        <f t="shared" si="185"/>
        <v>0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58</v>
      </c>
      <c r="U274" s="218">
        <f t="shared" si="196"/>
        <v>1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3" x14ac:dyDescent="0.3">
      <c r="A275" s="27" t="s">
        <v>36</v>
      </c>
      <c r="B275" s="212">
        <f t="shared" si="177"/>
        <v>184</v>
      </c>
      <c r="C275" s="218">
        <f t="shared" si="178"/>
        <v>4</v>
      </c>
      <c r="D275" s="212">
        <f t="shared" si="179"/>
        <v>30</v>
      </c>
      <c r="E275" s="218">
        <f t="shared" si="180"/>
        <v>0</v>
      </c>
      <c r="F275" s="212">
        <f t="shared" si="181"/>
        <v>0</v>
      </c>
      <c r="G275" s="218">
        <f t="shared" si="182"/>
        <v>0</v>
      </c>
      <c r="H275" s="212">
        <f t="shared" si="183"/>
        <v>0</v>
      </c>
      <c r="I275" s="218">
        <f t="shared" si="184"/>
        <v>0</v>
      </c>
      <c r="J275" s="212">
        <f t="shared" si="185"/>
        <v>0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214</v>
      </c>
      <c r="U275" s="218">
        <f t="shared" si="196"/>
        <v>4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3" x14ac:dyDescent="0.3">
      <c r="A276" s="27" t="s">
        <v>37</v>
      </c>
      <c r="B276" s="212">
        <f t="shared" si="177"/>
        <v>307</v>
      </c>
      <c r="C276" s="218">
        <f t="shared" si="178"/>
        <v>6</v>
      </c>
      <c r="D276" s="212">
        <f t="shared" si="179"/>
        <v>37</v>
      </c>
      <c r="E276" s="218">
        <f t="shared" si="180"/>
        <v>1</v>
      </c>
      <c r="F276" s="212">
        <f t="shared" si="181"/>
        <v>1</v>
      </c>
      <c r="G276" s="218">
        <f t="shared" si="182"/>
        <v>0</v>
      </c>
      <c r="H276" s="212">
        <f t="shared" si="183"/>
        <v>0</v>
      </c>
      <c r="I276" s="218">
        <f t="shared" si="184"/>
        <v>0</v>
      </c>
      <c r="J276" s="212">
        <f t="shared" si="185"/>
        <v>0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0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345</v>
      </c>
      <c r="U276" s="218">
        <f t="shared" si="196"/>
        <v>7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" x14ac:dyDescent="0.3">
      <c r="A277" s="27" t="s">
        <v>38</v>
      </c>
      <c r="B277" s="212">
        <f t="shared" si="177"/>
        <v>228</v>
      </c>
      <c r="C277" s="218">
        <f t="shared" si="178"/>
        <v>8</v>
      </c>
      <c r="D277" s="212">
        <f t="shared" si="179"/>
        <v>32</v>
      </c>
      <c r="E277" s="218">
        <f t="shared" si="180"/>
        <v>0</v>
      </c>
      <c r="F277" s="212">
        <f t="shared" si="181"/>
        <v>1</v>
      </c>
      <c r="G277" s="218">
        <f t="shared" si="182"/>
        <v>0</v>
      </c>
      <c r="H277" s="212">
        <f t="shared" si="183"/>
        <v>0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261</v>
      </c>
      <c r="U277" s="218">
        <f t="shared" si="196"/>
        <v>8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3" x14ac:dyDescent="0.3">
      <c r="A278" s="27" t="s">
        <v>39</v>
      </c>
      <c r="B278" s="212">
        <f t="shared" si="177"/>
        <v>156</v>
      </c>
      <c r="C278" s="218">
        <f t="shared" si="178"/>
        <v>5</v>
      </c>
      <c r="D278" s="212">
        <f t="shared" si="179"/>
        <v>34</v>
      </c>
      <c r="E278" s="218">
        <f t="shared" si="180"/>
        <v>0</v>
      </c>
      <c r="F278" s="212">
        <f t="shared" si="181"/>
        <v>0</v>
      </c>
      <c r="G278" s="218">
        <f t="shared" si="182"/>
        <v>0</v>
      </c>
      <c r="H278" s="212">
        <f t="shared" si="183"/>
        <v>0</v>
      </c>
      <c r="I278" s="218">
        <f t="shared" si="184"/>
        <v>0</v>
      </c>
      <c r="J278" s="212">
        <f t="shared" si="185"/>
        <v>0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190</v>
      </c>
      <c r="U278" s="218">
        <f t="shared" si="196"/>
        <v>5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3" x14ac:dyDescent="0.3">
      <c r="A279" s="27" t="s">
        <v>40</v>
      </c>
      <c r="B279" s="212">
        <f t="shared" si="177"/>
        <v>150</v>
      </c>
      <c r="C279" s="218">
        <f t="shared" si="178"/>
        <v>4</v>
      </c>
      <c r="D279" s="212">
        <f t="shared" si="179"/>
        <v>29</v>
      </c>
      <c r="E279" s="218">
        <f t="shared" si="180"/>
        <v>0</v>
      </c>
      <c r="F279" s="212">
        <f t="shared" si="181"/>
        <v>0</v>
      </c>
      <c r="G279" s="218">
        <f t="shared" si="182"/>
        <v>0</v>
      </c>
      <c r="H279" s="212">
        <f t="shared" si="183"/>
        <v>0</v>
      </c>
      <c r="I279" s="218">
        <f t="shared" si="184"/>
        <v>0</v>
      </c>
      <c r="J279" s="212">
        <f t="shared" si="185"/>
        <v>0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179</v>
      </c>
      <c r="U279" s="218">
        <f t="shared" si="196"/>
        <v>4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3" x14ac:dyDescent="0.3">
      <c r="A280" s="27" t="s">
        <v>41</v>
      </c>
      <c r="B280" s="212">
        <f t="shared" si="177"/>
        <v>125</v>
      </c>
      <c r="C280" s="218">
        <f t="shared" si="178"/>
        <v>4</v>
      </c>
      <c r="D280" s="212">
        <f t="shared" si="179"/>
        <v>24</v>
      </c>
      <c r="E280" s="218">
        <f t="shared" si="180"/>
        <v>0</v>
      </c>
      <c r="F280" s="212">
        <f t="shared" si="181"/>
        <v>1</v>
      </c>
      <c r="G280" s="218">
        <f t="shared" si="182"/>
        <v>0</v>
      </c>
      <c r="H280" s="212">
        <f t="shared" si="183"/>
        <v>0</v>
      </c>
      <c r="I280" s="218">
        <f t="shared" si="184"/>
        <v>0</v>
      </c>
      <c r="J280" s="212">
        <f t="shared" si="185"/>
        <v>0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150</v>
      </c>
      <c r="U280" s="218">
        <f t="shared" si="196"/>
        <v>4</v>
      </c>
      <c r="V280" s="26"/>
      <c r="W280" s="112"/>
      <c r="X280" s="118">
        <f>BA105</f>
        <v>19</v>
      </c>
      <c r="Y280" s="118">
        <f t="shared" ref="Y280:AI292" si="197">BB105</f>
        <v>5</v>
      </c>
      <c r="Z280" s="118">
        <f t="shared" si="197"/>
        <v>0</v>
      </c>
      <c r="AA280" s="118">
        <f t="shared" si="197"/>
        <v>0</v>
      </c>
      <c r="AB280" s="118">
        <f t="shared" si="197"/>
        <v>0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0</v>
      </c>
      <c r="AN280" s="118">
        <f t="shared" si="198"/>
        <v>0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3" x14ac:dyDescent="0.3">
      <c r="A281" s="27" t="s">
        <v>42</v>
      </c>
      <c r="B281" s="212">
        <f t="shared" ref="B281:B291" si="199">X294</f>
        <v>120</v>
      </c>
      <c r="C281" s="218">
        <f t="shared" ref="C281:C291" si="200">AL294</f>
        <v>2</v>
      </c>
      <c r="D281" s="212">
        <f t="shared" ref="D281:D291" si="201">Y294</f>
        <v>26</v>
      </c>
      <c r="E281" s="218">
        <f t="shared" ref="E281:E291" si="202">AM294</f>
        <v>0</v>
      </c>
      <c r="F281" s="212">
        <f t="shared" ref="F281:F291" si="203">Z294</f>
        <v>1</v>
      </c>
      <c r="G281" s="218">
        <f t="shared" ref="G281:G291" si="204">AN294</f>
        <v>0</v>
      </c>
      <c r="H281" s="212">
        <f t="shared" ref="H281:H291" si="205">AA294</f>
        <v>0</v>
      </c>
      <c r="I281" s="218">
        <f t="shared" ref="I281:I291" si="206">AO294</f>
        <v>0</v>
      </c>
      <c r="J281" s="212">
        <f t="shared" ref="J281:J291" si="207">AB294</f>
        <v>0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147</v>
      </c>
      <c r="U281" s="218">
        <f t="shared" si="196"/>
        <v>2</v>
      </c>
      <c r="V281" s="26"/>
      <c r="W281" s="112"/>
      <c r="X281" s="118">
        <f t="shared" ref="X281:X292" si="217">BA106</f>
        <v>9</v>
      </c>
      <c r="Y281" s="118">
        <f t="shared" si="197"/>
        <v>3</v>
      </c>
      <c r="Z281" s="118">
        <f t="shared" si="197"/>
        <v>0</v>
      </c>
      <c r="AA281" s="118">
        <f t="shared" si="197"/>
        <v>0</v>
      </c>
      <c r="AB281" s="118">
        <f t="shared" si="197"/>
        <v>0</v>
      </c>
      <c r="AC281" s="118">
        <f t="shared" si="197"/>
        <v>0</v>
      </c>
      <c r="AD281" s="118">
        <f t="shared" si="197"/>
        <v>0</v>
      </c>
      <c r="AE281" s="118">
        <f t="shared" si="197"/>
        <v>0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0</v>
      </c>
      <c r="AM281" s="118">
        <f t="shared" si="198"/>
        <v>0</v>
      </c>
      <c r="AN281" s="118">
        <f t="shared" si="198"/>
        <v>0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3" x14ac:dyDescent="0.3">
      <c r="A282" s="27" t="s">
        <v>43</v>
      </c>
      <c r="B282" s="212">
        <f t="shared" si="199"/>
        <v>112</v>
      </c>
      <c r="C282" s="218">
        <f t="shared" si="200"/>
        <v>2</v>
      </c>
      <c r="D282" s="212">
        <f t="shared" si="201"/>
        <v>25</v>
      </c>
      <c r="E282" s="218">
        <f t="shared" si="202"/>
        <v>0</v>
      </c>
      <c r="F282" s="212">
        <f t="shared" si="203"/>
        <v>0</v>
      </c>
      <c r="G282" s="218">
        <f t="shared" si="204"/>
        <v>0</v>
      </c>
      <c r="H282" s="212">
        <f t="shared" si="205"/>
        <v>0</v>
      </c>
      <c r="I282" s="218">
        <f t="shared" si="206"/>
        <v>0</v>
      </c>
      <c r="J282" s="212">
        <f t="shared" si="207"/>
        <v>0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137</v>
      </c>
      <c r="U282" s="218">
        <f t="shared" si="196"/>
        <v>2</v>
      </c>
      <c r="V282" s="26"/>
      <c r="W282" s="112"/>
      <c r="X282" s="118">
        <f t="shared" si="217"/>
        <v>3</v>
      </c>
      <c r="Y282" s="118">
        <f t="shared" si="197"/>
        <v>2</v>
      </c>
      <c r="Z282" s="118">
        <f t="shared" si="197"/>
        <v>0</v>
      </c>
      <c r="AA282" s="118">
        <f t="shared" si="197"/>
        <v>0</v>
      </c>
      <c r="AB282" s="118">
        <f t="shared" si="197"/>
        <v>0</v>
      </c>
      <c r="AC282" s="118">
        <f t="shared" si="197"/>
        <v>0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0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3" x14ac:dyDescent="0.3">
      <c r="A283" s="27" t="s">
        <v>44</v>
      </c>
      <c r="B283" s="212">
        <f t="shared" si="199"/>
        <v>164</v>
      </c>
      <c r="C283" s="218">
        <f t="shared" si="200"/>
        <v>1</v>
      </c>
      <c r="D283" s="212">
        <f t="shared" si="201"/>
        <v>14</v>
      </c>
      <c r="E283" s="218">
        <f t="shared" si="202"/>
        <v>0</v>
      </c>
      <c r="F283" s="212">
        <f t="shared" si="203"/>
        <v>0</v>
      </c>
      <c r="G283" s="218">
        <f t="shared" si="204"/>
        <v>0</v>
      </c>
      <c r="H283" s="212">
        <f t="shared" si="205"/>
        <v>0</v>
      </c>
      <c r="I283" s="218">
        <f t="shared" si="206"/>
        <v>0</v>
      </c>
      <c r="J283" s="212">
        <f t="shared" si="207"/>
        <v>0</v>
      </c>
      <c r="K283" s="218">
        <f t="shared" si="208"/>
        <v>0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178</v>
      </c>
      <c r="U283" s="218">
        <f t="shared" si="196"/>
        <v>1</v>
      </c>
      <c r="V283" s="26"/>
      <c r="W283" s="112"/>
      <c r="X283" s="118">
        <f t="shared" si="217"/>
        <v>5</v>
      </c>
      <c r="Y283" s="118">
        <f t="shared" si="197"/>
        <v>1</v>
      </c>
      <c r="Z283" s="118">
        <f t="shared" si="197"/>
        <v>0</v>
      </c>
      <c r="AA283" s="118">
        <f t="shared" si="197"/>
        <v>0</v>
      </c>
      <c r="AB283" s="118">
        <f t="shared" si="197"/>
        <v>0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0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3" x14ac:dyDescent="0.3">
      <c r="A284" s="27" t="s">
        <v>45</v>
      </c>
      <c r="B284" s="212">
        <f t="shared" si="199"/>
        <v>190</v>
      </c>
      <c r="C284" s="218">
        <f t="shared" si="200"/>
        <v>3</v>
      </c>
      <c r="D284" s="212">
        <f t="shared" si="201"/>
        <v>19</v>
      </c>
      <c r="E284" s="218">
        <f t="shared" si="202"/>
        <v>0</v>
      </c>
      <c r="F284" s="212">
        <f t="shared" si="203"/>
        <v>0</v>
      </c>
      <c r="G284" s="218">
        <f t="shared" si="204"/>
        <v>0</v>
      </c>
      <c r="H284" s="212">
        <f t="shared" si="205"/>
        <v>0</v>
      </c>
      <c r="I284" s="218">
        <f t="shared" si="206"/>
        <v>0</v>
      </c>
      <c r="J284" s="212">
        <f t="shared" si="207"/>
        <v>0</v>
      </c>
      <c r="K284" s="218">
        <f t="shared" si="208"/>
        <v>0</v>
      </c>
      <c r="L284" s="212">
        <f t="shared" si="209"/>
        <v>0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0</v>
      </c>
      <c r="S284" s="218">
        <f t="shared" si="216"/>
        <v>0</v>
      </c>
      <c r="T284" s="212">
        <f t="shared" si="195"/>
        <v>209</v>
      </c>
      <c r="U284" s="218">
        <f t="shared" si="196"/>
        <v>3</v>
      </c>
      <c r="V284" s="26"/>
      <c r="W284" s="112"/>
      <c r="X284" s="118">
        <f t="shared" si="217"/>
        <v>8</v>
      </c>
      <c r="Y284" s="118">
        <f t="shared" si="197"/>
        <v>1</v>
      </c>
      <c r="Z284" s="118">
        <f t="shared" si="197"/>
        <v>1</v>
      </c>
      <c r="AA284" s="118">
        <f t="shared" si="197"/>
        <v>0</v>
      </c>
      <c r="AB284" s="118">
        <f t="shared" si="197"/>
        <v>0</v>
      </c>
      <c r="AC284" s="118">
        <f t="shared" si="197"/>
        <v>0</v>
      </c>
      <c r="AD284" s="118">
        <f t="shared" si="197"/>
        <v>0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0</v>
      </c>
      <c r="AN284" s="118">
        <f t="shared" si="198"/>
        <v>0</v>
      </c>
      <c r="AO284" s="118">
        <f t="shared" si="198"/>
        <v>0</v>
      </c>
      <c r="AP284" s="118">
        <f t="shared" si="198"/>
        <v>0</v>
      </c>
      <c r="AQ284" s="118">
        <f t="shared" si="198"/>
        <v>0</v>
      </c>
      <c r="AR284" s="118">
        <f t="shared" si="198"/>
        <v>0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3" x14ac:dyDescent="0.3">
      <c r="A285" s="27" t="s">
        <v>46</v>
      </c>
      <c r="B285" s="212">
        <f t="shared" si="199"/>
        <v>181</v>
      </c>
      <c r="C285" s="218">
        <f t="shared" si="200"/>
        <v>3</v>
      </c>
      <c r="D285" s="212">
        <f t="shared" si="201"/>
        <v>15</v>
      </c>
      <c r="E285" s="218">
        <f t="shared" si="202"/>
        <v>0</v>
      </c>
      <c r="F285" s="212">
        <f t="shared" si="203"/>
        <v>0</v>
      </c>
      <c r="G285" s="218">
        <f t="shared" si="204"/>
        <v>0</v>
      </c>
      <c r="H285" s="212">
        <f t="shared" si="205"/>
        <v>0</v>
      </c>
      <c r="I285" s="218">
        <f t="shared" si="206"/>
        <v>0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196</v>
      </c>
      <c r="U285" s="218">
        <f t="shared" si="196"/>
        <v>3</v>
      </c>
      <c r="V285" s="26"/>
      <c r="W285" s="112"/>
      <c r="X285" s="118">
        <f t="shared" si="217"/>
        <v>16</v>
      </c>
      <c r="Y285" s="118">
        <f t="shared" si="197"/>
        <v>7</v>
      </c>
      <c r="Z285" s="118">
        <f t="shared" si="197"/>
        <v>0</v>
      </c>
      <c r="AA285" s="118">
        <f t="shared" si="197"/>
        <v>0</v>
      </c>
      <c r="AB285" s="118">
        <f t="shared" si="197"/>
        <v>0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0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0</v>
      </c>
      <c r="AM285" s="118">
        <f t="shared" si="198"/>
        <v>0</v>
      </c>
      <c r="AN285" s="118">
        <f t="shared" si="198"/>
        <v>0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3" x14ac:dyDescent="0.3">
      <c r="A286" s="27" t="s">
        <v>47</v>
      </c>
      <c r="B286" s="212">
        <f t="shared" si="199"/>
        <v>186</v>
      </c>
      <c r="C286" s="218">
        <f t="shared" si="200"/>
        <v>2</v>
      </c>
      <c r="D286" s="212">
        <f t="shared" si="201"/>
        <v>16</v>
      </c>
      <c r="E286" s="218">
        <f t="shared" si="202"/>
        <v>0</v>
      </c>
      <c r="F286" s="212">
        <f t="shared" si="203"/>
        <v>0</v>
      </c>
      <c r="G286" s="218">
        <f t="shared" si="204"/>
        <v>0</v>
      </c>
      <c r="H286" s="212">
        <f t="shared" si="205"/>
        <v>0</v>
      </c>
      <c r="I286" s="218">
        <f t="shared" si="206"/>
        <v>0</v>
      </c>
      <c r="J286" s="212">
        <f t="shared" si="207"/>
        <v>0</v>
      </c>
      <c r="K286" s="218">
        <f t="shared" si="208"/>
        <v>0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202</v>
      </c>
      <c r="U286" s="218">
        <f t="shared" si="196"/>
        <v>2</v>
      </c>
      <c r="V286" s="26"/>
      <c r="W286" s="112"/>
      <c r="X286" s="118">
        <f t="shared" si="217"/>
        <v>33</v>
      </c>
      <c r="Y286" s="118">
        <f t="shared" si="197"/>
        <v>24</v>
      </c>
      <c r="Z286" s="118">
        <f t="shared" si="197"/>
        <v>1</v>
      </c>
      <c r="AA286" s="118">
        <f t="shared" si="197"/>
        <v>0</v>
      </c>
      <c r="AB286" s="118">
        <f t="shared" si="197"/>
        <v>0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0</v>
      </c>
      <c r="AM286" s="118">
        <f t="shared" si="198"/>
        <v>1</v>
      </c>
      <c r="AN286" s="118">
        <f t="shared" si="198"/>
        <v>0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3" x14ac:dyDescent="0.3">
      <c r="A287" s="27" t="s">
        <v>48</v>
      </c>
      <c r="B287" s="212">
        <f t="shared" si="199"/>
        <v>181</v>
      </c>
      <c r="C287" s="218">
        <f t="shared" si="200"/>
        <v>6</v>
      </c>
      <c r="D287" s="212">
        <f t="shared" si="201"/>
        <v>18</v>
      </c>
      <c r="E287" s="218">
        <f t="shared" si="202"/>
        <v>0</v>
      </c>
      <c r="F287" s="212">
        <f t="shared" si="203"/>
        <v>0</v>
      </c>
      <c r="G287" s="218">
        <f t="shared" si="204"/>
        <v>0</v>
      </c>
      <c r="H287" s="212">
        <f t="shared" si="205"/>
        <v>0</v>
      </c>
      <c r="I287" s="218">
        <f t="shared" si="206"/>
        <v>0</v>
      </c>
      <c r="J287" s="212">
        <f t="shared" si="207"/>
        <v>0</v>
      </c>
      <c r="K287" s="218">
        <f t="shared" si="208"/>
        <v>0</v>
      </c>
      <c r="L287" s="212">
        <f t="shared" si="209"/>
        <v>0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199</v>
      </c>
      <c r="U287" s="218">
        <f t="shared" si="196"/>
        <v>6</v>
      </c>
      <c r="V287" s="26"/>
      <c r="W287" s="112"/>
      <c r="X287" s="118">
        <f t="shared" si="217"/>
        <v>184</v>
      </c>
      <c r="Y287" s="118">
        <f t="shared" si="197"/>
        <v>30</v>
      </c>
      <c r="Z287" s="118">
        <f t="shared" si="197"/>
        <v>0</v>
      </c>
      <c r="AA287" s="118">
        <f t="shared" si="197"/>
        <v>0</v>
      </c>
      <c r="AB287" s="118">
        <f t="shared" si="197"/>
        <v>0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4</v>
      </c>
      <c r="AM287" s="118">
        <f t="shared" si="198"/>
        <v>0</v>
      </c>
      <c r="AN287" s="118">
        <f t="shared" si="198"/>
        <v>0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3" x14ac:dyDescent="0.3">
      <c r="A288" s="27" t="s">
        <v>49</v>
      </c>
      <c r="B288" s="212">
        <f t="shared" si="199"/>
        <v>121</v>
      </c>
      <c r="C288" s="218">
        <f t="shared" si="200"/>
        <v>3</v>
      </c>
      <c r="D288" s="212">
        <f t="shared" si="201"/>
        <v>30</v>
      </c>
      <c r="E288" s="218">
        <f t="shared" si="202"/>
        <v>0</v>
      </c>
      <c r="F288" s="212">
        <f t="shared" si="203"/>
        <v>0</v>
      </c>
      <c r="G288" s="218">
        <f t="shared" si="204"/>
        <v>0</v>
      </c>
      <c r="H288" s="212">
        <f t="shared" si="205"/>
        <v>0</v>
      </c>
      <c r="I288" s="218">
        <f t="shared" si="206"/>
        <v>0</v>
      </c>
      <c r="J288" s="212">
        <f t="shared" si="207"/>
        <v>0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151</v>
      </c>
      <c r="U288" s="218">
        <f t="shared" si="196"/>
        <v>3</v>
      </c>
      <c r="V288" s="26"/>
      <c r="W288" s="112"/>
      <c r="X288" s="118">
        <f t="shared" si="217"/>
        <v>307</v>
      </c>
      <c r="Y288" s="118">
        <f t="shared" si="197"/>
        <v>37</v>
      </c>
      <c r="Z288" s="118">
        <f t="shared" si="197"/>
        <v>1</v>
      </c>
      <c r="AA288" s="118">
        <f t="shared" si="197"/>
        <v>0</v>
      </c>
      <c r="AB288" s="118">
        <f t="shared" si="197"/>
        <v>0</v>
      </c>
      <c r="AC288" s="118">
        <f t="shared" si="197"/>
        <v>0</v>
      </c>
      <c r="AD288" s="118">
        <f t="shared" si="197"/>
        <v>0</v>
      </c>
      <c r="AE288" s="118">
        <f t="shared" si="197"/>
        <v>0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6</v>
      </c>
      <c r="AM288" s="118">
        <f t="shared" si="198"/>
        <v>1</v>
      </c>
      <c r="AN288" s="118">
        <f t="shared" si="198"/>
        <v>0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3" x14ac:dyDescent="0.3">
      <c r="A289" s="27" t="s">
        <v>50</v>
      </c>
      <c r="B289" s="212">
        <f t="shared" si="199"/>
        <v>76</v>
      </c>
      <c r="C289" s="218">
        <f t="shared" si="200"/>
        <v>0</v>
      </c>
      <c r="D289" s="212">
        <f t="shared" si="201"/>
        <v>10</v>
      </c>
      <c r="E289" s="218">
        <f t="shared" si="202"/>
        <v>0</v>
      </c>
      <c r="F289" s="212">
        <f t="shared" si="203"/>
        <v>1</v>
      </c>
      <c r="G289" s="218">
        <f t="shared" si="204"/>
        <v>0</v>
      </c>
      <c r="H289" s="212">
        <f t="shared" si="205"/>
        <v>0</v>
      </c>
      <c r="I289" s="218">
        <f t="shared" si="206"/>
        <v>0</v>
      </c>
      <c r="J289" s="212">
        <f t="shared" si="207"/>
        <v>0</v>
      </c>
      <c r="K289" s="218">
        <f t="shared" si="208"/>
        <v>0</v>
      </c>
      <c r="L289" s="212">
        <f t="shared" si="209"/>
        <v>0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87</v>
      </c>
      <c r="U289" s="218">
        <f t="shared" si="196"/>
        <v>0</v>
      </c>
      <c r="V289" s="26"/>
      <c r="W289" s="112"/>
      <c r="X289" s="118">
        <f t="shared" si="217"/>
        <v>228</v>
      </c>
      <c r="Y289" s="118">
        <f t="shared" si="197"/>
        <v>32</v>
      </c>
      <c r="Z289" s="118">
        <f t="shared" si="197"/>
        <v>1</v>
      </c>
      <c r="AA289" s="118">
        <f t="shared" si="197"/>
        <v>0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8</v>
      </c>
      <c r="AM289" s="118">
        <f t="shared" si="198"/>
        <v>0</v>
      </c>
      <c r="AN289" s="118">
        <f t="shared" si="198"/>
        <v>0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3" x14ac:dyDescent="0.3">
      <c r="A290" s="27" t="s">
        <v>51</v>
      </c>
      <c r="B290" s="212">
        <f t="shared" si="199"/>
        <v>40</v>
      </c>
      <c r="C290" s="218">
        <f t="shared" si="200"/>
        <v>1</v>
      </c>
      <c r="D290" s="212">
        <f t="shared" si="201"/>
        <v>9</v>
      </c>
      <c r="E290" s="218">
        <f t="shared" si="202"/>
        <v>0</v>
      </c>
      <c r="F290" s="212">
        <f t="shared" si="203"/>
        <v>2</v>
      </c>
      <c r="G290" s="218">
        <f t="shared" si="204"/>
        <v>0</v>
      </c>
      <c r="H290" s="212">
        <f t="shared" si="205"/>
        <v>0</v>
      </c>
      <c r="I290" s="218">
        <f t="shared" si="206"/>
        <v>0</v>
      </c>
      <c r="J290" s="212">
        <f t="shared" si="207"/>
        <v>0</v>
      </c>
      <c r="K290" s="218">
        <f t="shared" si="208"/>
        <v>0</v>
      </c>
      <c r="L290" s="212">
        <f t="shared" si="209"/>
        <v>0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51</v>
      </c>
      <c r="U290" s="218">
        <f t="shared" si="196"/>
        <v>1</v>
      </c>
      <c r="V290" s="26"/>
      <c r="W290" s="112"/>
      <c r="X290" s="118">
        <f t="shared" si="217"/>
        <v>156</v>
      </c>
      <c r="Y290" s="118">
        <f t="shared" si="197"/>
        <v>34</v>
      </c>
      <c r="Z290" s="118">
        <f t="shared" si="197"/>
        <v>0</v>
      </c>
      <c r="AA290" s="118">
        <f t="shared" si="197"/>
        <v>0</v>
      </c>
      <c r="AB290" s="118">
        <f t="shared" si="197"/>
        <v>0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5</v>
      </c>
      <c r="AM290" s="118">
        <f t="shared" si="198"/>
        <v>0</v>
      </c>
      <c r="AN290" s="118">
        <f t="shared" si="198"/>
        <v>0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5" thickBot="1" x14ac:dyDescent="0.35">
      <c r="A291" s="18" t="s">
        <v>52</v>
      </c>
      <c r="B291" s="212">
        <f t="shared" si="199"/>
        <v>25</v>
      </c>
      <c r="C291" s="218">
        <f t="shared" si="200"/>
        <v>2</v>
      </c>
      <c r="D291" s="212">
        <f t="shared" si="201"/>
        <v>8</v>
      </c>
      <c r="E291" s="218">
        <f t="shared" si="202"/>
        <v>0</v>
      </c>
      <c r="F291" s="212">
        <f t="shared" si="203"/>
        <v>1</v>
      </c>
      <c r="G291" s="218">
        <f t="shared" si="204"/>
        <v>0</v>
      </c>
      <c r="H291" s="212">
        <f t="shared" si="205"/>
        <v>0</v>
      </c>
      <c r="I291" s="218">
        <f t="shared" si="206"/>
        <v>0</v>
      </c>
      <c r="J291" s="212">
        <f t="shared" si="207"/>
        <v>0</v>
      </c>
      <c r="K291" s="218">
        <f t="shared" si="208"/>
        <v>0</v>
      </c>
      <c r="L291" s="212">
        <f t="shared" si="209"/>
        <v>0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34</v>
      </c>
      <c r="U291" s="218">
        <f t="shared" si="196"/>
        <v>2</v>
      </c>
      <c r="V291" s="26"/>
      <c r="W291" s="112"/>
      <c r="X291" s="118">
        <f t="shared" si="217"/>
        <v>150</v>
      </c>
      <c r="Y291" s="118">
        <f t="shared" si="197"/>
        <v>29</v>
      </c>
      <c r="Z291" s="118">
        <f t="shared" si="197"/>
        <v>0</v>
      </c>
      <c r="AA291" s="118">
        <f t="shared" si="197"/>
        <v>0</v>
      </c>
      <c r="AB291" s="118">
        <f t="shared" si="197"/>
        <v>0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4</v>
      </c>
      <c r="AM291" s="118">
        <f t="shared" si="198"/>
        <v>0</v>
      </c>
      <c r="AN291" s="118">
        <f t="shared" si="198"/>
        <v>0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4" thickTop="1" thickBot="1" x14ac:dyDescent="0.35">
      <c r="A292" s="25" t="s">
        <v>53</v>
      </c>
      <c r="B292" s="213">
        <f t="shared" ref="B292:Q292" si="219">SUM(B268:B291)</f>
        <v>2639</v>
      </c>
      <c r="C292" s="219">
        <f t="shared" si="219"/>
        <v>56</v>
      </c>
      <c r="D292" s="213">
        <f t="shared" si="219"/>
        <v>419</v>
      </c>
      <c r="E292" s="219">
        <f t="shared" si="219"/>
        <v>2</v>
      </c>
      <c r="F292" s="213">
        <f t="shared" si="219"/>
        <v>10</v>
      </c>
      <c r="G292" s="219">
        <f t="shared" si="219"/>
        <v>0</v>
      </c>
      <c r="H292" s="213">
        <f t="shared" si="219"/>
        <v>0</v>
      </c>
      <c r="I292" s="219">
        <f t="shared" si="219"/>
        <v>0</v>
      </c>
      <c r="J292" s="213">
        <f t="shared" si="219"/>
        <v>0</v>
      </c>
      <c r="K292" s="219">
        <f t="shared" si="219"/>
        <v>0</v>
      </c>
      <c r="L292" s="213">
        <f t="shared" si="219"/>
        <v>0</v>
      </c>
      <c r="M292" s="219">
        <f t="shared" si="219"/>
        <v>0</v>
      </c>
      <c r="N292" s="213">
        <f t="shared" si="219"/>
        <v>0</v>
      </c>
      <c r="O292" s="219">
        <f t="shared" si="219"/>
        <v>0</v>
      </c>
      <c r="P292" s="213">
        <f t="shared" si="219"/>
        <v>0</v>
      </c>
      <c r="Q292" s="219">
        <f t="shared" si="219"/>
        <v>0</v>
      </c>
      <c r="R292" s="213">
        <f>SUM(R268:R291)</f>
        <v>0</v>
      </c>
      <c r="S292" s="219">
        <f>SUM(S268:S291)</f>
        <v>0</v>
      </c>
      <c r="T292" s="213">
        <f>SUM(T268:T291)</f>
        <v>3068</v>
      </c>
      <c r="U292" s="219">
        <f>SUM(U268:U291)</f>
        <v>58</v>
      </c>
      <c r="V292" s="26"/>
      <c r="W292" s="112"/>
      <c r="X292" s="118">
        <f t="shared" si="217"/>
        <v>125</v>
      </c>
      <c r="Y292" s="118">
        <f t="shared" si="197"/>
        <v>24</v>
      </c>
      <c r="Z292" s="118">
        <f t="shared" si="197"/>
        <v>1</v>
      </c>
      <c r="AA292" s="118">
        <f t="shared" si="197"/>
        <v>0</v>
      </c>
      <c r="AB292" s="118">
        <f t="shared" si="197"/>
        <v>0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4</v>
      </c>
      <c r="AM292" s="118">
        <f t="shared" si="198"/>
        <v>0</v>
      </c>
      <c r="AN292" s="118">
        <f t="shared" si="198"/>
        <v>0</v>
      </c>
      <c r="AO292" s="118">
        <f t="shared" si="198"/>
        <v>0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5" thickTop="1" x14ac:dyDescent="0.3">
      <c r="A293" s="27" t="s">
        <v>126</v>
      </c>
      <c r="B293" s="214">
        <f>B292/T292</f>
        <v>0.86016949152542377</v>
      </c>
      <c r="C293" s="220">
        <f>C292/T292</f>
        <v>1.8252933507170794E-2</v>
      </c>
      <c r="D293" s="214">
        <f>D292/T292</f>
        <v>0.13657105606258149</v>
      </c>
      <c r="E293" s="220">
        <f>E292/T292</f>
        <v>6.5189048239895696E-4</v>
      </c>
      <c r="F293" s="214">
        <f>F292/T292</f>
        <v>3.259452411994785E-3</v>
      </c>
      <c r="G293" s="220">
        <f>G292/T292</f>
        <v>0</v>
      </c>
      <c r="H293" s="214">
        <f>H292/T292</f>
        <v>0</v>
      </c>
      <c r="I293" s="220">
        <f>I292/T292</f>
        <v>0</v>
      </c>
      <c r="J293" s="214">
        <f>J292/T292</f>
        <v>0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1.8904823989569754E-2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3" x14ac:dyDescent="0.3">
      <c r="A294" s="27" t="s">
        <v>112</v>
      </c>
      <c r="B294" s="215">
        <f t="shared" ref="B294:U294" si="220">SUM(B274:B288)</f>
        <v>2438</v>
      </c>
      <c r="C294" s="221">
        <f t="shared" si="220"/>
        <v>53</v>
      </c>
      <c r="D294" s="215">
        <f t="shared" si="220"/>
        <v>373</v>
      </c>
      <c r="E294" s="221">
        <f t="shared" si="220"/>
        <v>2</v>
      </c>
      <c r="F294" s="215">
        <f t="shared" si="220"/>
        <v>5</v>
      </c>
      <c r="G294" s="221">
        <f t="shared" si="220"/>
        <v>0</v>
      </c>
      <c r="H294" s="215">
        <f t="shared" si="220"/>
        <v>0</v>
      </c>
      <c r="I294" s="221">
        <f t="shared" si="220"/>
        <v>0</v>
      </c>
      <c r="J294" s="215">
        <f t="shared" si="220"/>
        <v>0</v>
      </c>
      <c r="K294" s="221">
        <f t="shared" si="220"/>
        <v>0</v>
      </c>
      <c r="L294" s="215">
        <f t="shared" si="220"/>
        <v>0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0</v>
      </c>
      <c r="Q294" s="221">
        <f t="shared" si="220"/>
        <v>0</v>
      </c>
      <c r="R294" s="215">
        <f t="shared" si="220"/>
        <v>0</v>
      </c>
      <c r="S294" s="221">
        <f t="shared" si="220"/>
        <v>0</v>
      </c>
      <c r="T294" s="215">
        <f t="shared" si="220"/>
        <v>2816</v>
      </c>
      <c r="U294" s="221">
        <f t="shared" si="220"/>
        <v>55</v>
      </c>
      <c r="V294" s="26"/>
      <c r="W294" s="112"/>
      <c r="X294" s="118">
        <f t="shared" ref="X294:AI304" si="221">BA118</f>
        <v>120</v>
      </c>
      <c r="Y294" s="118">
        <f t="shared" si="221"/>
        <v>26</v>
      </c>
      <c r="Z294" s="118">
        <f t="shared" si="221"/>
        <v>1</v>
      </c>
      <c r="AA294" s="118">
        <f t="shared" si="221"/>
        <v>0</v>
      </c>
      <c r="AB294" s="118">
        <f t="shared" si="221"/>
        <v>0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2</v>
      </c>
      <c r="AM294" s="118">
        <f t="shared" ref="AM294:AW304" si="222">BO112</f>
        <v>0</v>
      </c>
      <c r="AN294" s="118">
        <f t="shared" si="222"/>
        <v>0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5" thickBot="1" x14ac:dyDescent="0.35">
      <c r="A295" s="18" t="s">
        <v>113</v>
      </c>
      <c r="B295" s="216">
        <f t="shared" ref="B295:U295" si="223">B292-B294</f>
        <v>201</v>
      </c>
      <c r="C295" s="222">
        <f t="shared" si="223"/>
        <v>3</v>
      </c>
      <c r="D295" s="216">
        <f t="shared" si="223"/>
        <v>46</v>
      </c>
      <c r="E295" s="222">
        <f t="shared" si="223"/>
        <v>0</v>
      </c>
      <c r="F295" s="216">
        <f t="shared" si="223"/>
        <v>5</v>
      </c>
      <c r="G295" s="222">
        <f t="shared" si="223"/>
        <v>0</v>
      </c>
      <c r="H295" s="216">
        <f t="shared" si="223"/>
        <v>0</v>
      </c>
      <c r="I295" s="222">
        <f t="shared" si="223"/>
        <v>0</v>
      </c>
      <c r="J295" s="216">
        <f t="shared" si="223"/>
        <v>0</v>
      </c>
      <c r="K295" s="222">
        <f t="shared" si="223"/>
        <v>0</v>
      </c>
      <c r="L295" s="216">
        <f t="shared" si="223"/>
        <v>0</v>
      </c>
      <c r="M295" s="222">
        <f t="shared" si="223"/>
        <v>0</v>
      </c>
      <c r="N295" s="216">
        <f t="shared" si="223"/>
        <v>0</v>
      </c>
      <c r="O295" s="222">
        <f t="shared" si="223"/>
        <v>0</v>
      </c>
      <c r="P295" s="216">
        <f t="shared" si="223"/>
        <v>0</v>
      </c>
      <c r="Q295" s="222">
        <f t="shared" si="223"/>
        <v>0</v>
      </c>
      <c r="R295" s="216">
        <f t="shared" si="223"/>
        <v>0</v>
      </c>
      <c r="S295" s="222">
        <f t="shared" si="223"/>
        <v>0</v>
      </c>
      <c r="T295" s="216">
        <f t="shared" si="223"/>
        <v>252</v>
      </c>
      <c r="U295" s="222">
        <f t="shared" si="223"/>
        <v>3</v>
      </c>
      <c r="V295" s="26"/>
      <c r="W295" s="112"/>
      <c r="X295" s="118">
        <f t="shared" si="221"/>
        <v>112</v>
      </c>
      <c r="Y295" s="118">
        <f t="shared" si="221"/>
        <v>25</v>
      </c>
      <c r="Z295" s="118">
        <f t="shared" si="221"/>
        <v>0</v>
      </c>
      <c r="AA295" s="118">
        <f t="shared" si="221"/>
        <v>0</v>
      </c>
      <c r="AB295" s="118">
        <f t="shared" si="221"/>
        <v>0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2</v>
      </c>
      <c r="AM295" s="118">
        <f t="shared" si="222"/>
        <v>0</v>
      </c>
      <c r="AN295" s="118">
        <f t="shared" si="222"/>
        <v>0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3010</v>
      </c>
      <c r="J296" s="238"/>
      <c r="K296" s="239"/>
      <c r="L296" s="240" t="s">
        <v>56</v>
      </c>
      <c r="M296" s="241">
        <f>U292</f>
        <v>58</v>
      </c>
      <c r="N296" s="58"/>
      <c r="O296" s="47"/>
      <c r="P296" s="51"/>
      <c r="Q296" s="48"/>
      <c r="R296" s="49" t="s">
        <v>57</v>
      </c>
      <c r="S296" s="49"/>
      <c r="T296" s="52">
        <f>I296+M296*2</f>
        <v>3126</v>
      </c>
      <c r="U296" s="50"/>
      <c r="V296" s="26"/>
      <c r="W296" s="112"/>
      <c r="X296" s="118">
        <f t="shared" si="221"/>
        <v>164</v>
      </c>
      <c r="Y296" s="118">
        <f t="shared" si="221"/>
        <v>14</v>
      </c>
      <c r="Z296" s="118">
        <f t="shared" si="221"/>
        <v>0</v>
      </c>
      <c r="AA296" s="118">
        <f t="shared" si="221"/>
        <v>0</v>
      </c>
      <c r="AB296" s="118">
        <f t="shared" si="221"/>
        <v>0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1</v>
      </c>
      <c r="AM296" s="118">
        <f t="shared" si="222"/>
        <v>0</v>
      </c>
      <c r="AN296" s="118">
        <f t="shared" si="222"/>
        <v>0</v>
      </c>
      <c r="AO296" s="118">
        <f t="shared" si="222"/>
        <v>0</v>
      </c>
      <c r="AP296" s="118">
        <f t="shared" si="222"/>
        <v>0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5" thickTop="1" x14ac:dyDescent="0.3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17.829204693611473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15.689655172413794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190</v>
      </c>
      <c r="Y297" s="118">
        <f t="shared" si="221"/>
        <v>19</v>
      </c>
      <c r="Z297" s="118">
        <f t="shared" si="221"/>
        <v>0</v>
      </c>
      <c r="AA297" s="118">
        <f t="shared" si="221"/>
        <v>0</v>
      </c>
      <c r="AB297" s="118">
        <f t="shared" si="221"/>
        <v>0</v>
      </c>
      <c r="AC297" s="118">
        <f t="shared" si="221"/>
        <v>0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0</v>
      </c>
      <c r="AH297" s="118">
        <f t="shared" si="221"/>
        <v>0</v>
      </c>
      <c r="AI297" s="118">
        <f t="shared" si="221"/>
        <v>0</v>
      </c>
      <c r="AL297" s="118">
        <f t="shared" si="224"/>
        <v>3</v>
      </c>
      <c r="AM297" s="118">
        <f t="shared" si="222"/>
        <v>0</v>
      </c>
      <c r="AN297" s="118">
        <f t="shared" si="222"/>
        <v>0</v>
      </c>
      <c r="AO297" s="118">
        <f t="shared" si="222"/>
        <v>0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">
      <c r="V298" s="26"/>
      <c r="W298" s="112"/>
      <c r="X298" s="118">
        <f t="shared" si="221"/>
        <v>181</v>
      </c>
      <c r="Y298" s="118">
        <f t="shared" si="221"/>
        <v>15</v>
      </c>
      <c r="Z298" s="118">
        <f t="shared" si="221"/>
        <v>0</v>
      </c>
      <c r="AA298" s="118">
        <f t="shared" si="221"/>
        <v>0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3</v>
      </c>
      <c r="AM298" s="118">
        <f t="shared" si="222"/>
        <v>0</v>
      </c>
      <c r="AN298" s="118">
        <f t="shared" si="222"/>
        <v>0</v>
      </c>
      <c r="AO298" s="118">
        <f t="shared" si="222"/>
        <v>0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3" x14ac:dyDescent="0.3">
      <c r="V299" s="26"/>
      <c r="W299" s="112"/>
      <c r="X299" s="118">
        <f t="shared" si="221"/>
        <v>186</v>
      </c>
      <c r="Y299" s="118">
        <f t="shared" si="221"/>
        <v>16</v>
      </c>
      <c r="Z299" s="118">
        <f t="shared" si="221"/>
        <v>0</v>
      </c>
      <c r="AA299" s="118">
        <f t="shared" si="221"/>
        <v>0</v>
      </c>
      <c r="AB299" s="118">
        <f t="shared" si="221"/>
        <v>0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2</v>
      </c>
      <c r="AM299" s="118">
        <f t="shared" si="222"/>
        <v>0</v>
      </c>
      <c r="AN299" s="118">
        <f t="shared" si="222"/>
        <v>0</v>
      </c>
      <c r="AO299" s="118">
        <f t="shared" si="222"/>
        <v>0</v>
      </c>
      <c r="AP299" s="118">
        <f t="shared" si="222"/>
        <v>0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3" x14ac:dyDescent="0.3">
      <c r="V300" s="26"/>
      <c r="W300" s="112"/>
      <c r="X300" s="118">
        <f t="shared" si="221"/>
        <v>181</v>
      </c>
      <c r="Y300" s="118">
        <f t="shared" si="221"/>
        <v>18</v>
      </c>
      <c r="Z300" s="118">
        <f t="shared" si="221"/>
        <v>0</v>
      </c>
      <c r="AA300" s="118">
        <f t="shared" si="221"/>
        <v>0</v>
      </c>
      <c r="AB300" s="118">
        <f t="shared" si="221"/>
        <v>0</v>
      </c>
      <c r="AC300" s="118">
        <f t="shared" si="221"/>
        <v>0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6</v>
      </c>
      <c r="AM300" s="118">
        <f t="shared" si="222"/>
        <v>0</v>
      </c>
      <c r="AN300" s="118">
        <f t="shared" si="222"/>
        <v>0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3" x14ac:dyDescent="0.3">
      <c r="V301" s="26"/>
      <c r="W301" s="112"/>
      <c r="X301" s="118">
        <f t="shared" si="221"/>
        <v>121</v>
      </c>
      <c r="Y301" s="118">
        <f t="shared" si="221"/>
        <v>30</v>
      </c>
      <c r="Z301" s="118">
        <f t="shared" si="221"/>
        <v>0</v>
      </c>
      <c r="AA301" s="118">
        <f t="shared" si="221"/>
        <v>0</v>
      </c>
      <c r="AB301" s="118">
        <f t="shared" si="221"/>
        <v>0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3</v>
      </c>
      <c r="AM301" s="118">
        <f t="shared" si="222"/>
        <v>0</v>
      </c>
      <c r="AN301" s="118">
        <f t="shared" si="222"/>
        <v>0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3" x14ac:dyDescent="0.3">
      <c r="V302" s="26"/>
      <c r="W302" s="112"/>
      <c r="X302" s="118">
        <f t="shared" si="221"/>
        <v>76</v>
      </c>
      <c r="Y302" s="118">
        <f t="shared" si="221"/>
        <v>10</v>
      </c>
      <c r="Z302" s="118">
        <f t="shared" si="221"/>
        <v>1</v>
      </c>
      <c r="AA302" s="118">
        <f t="shared" si="221"/>
        <v>0</v>
      </c>
      <c r="AB302" s="118">
        <f t="shared" si="221"/>
        <v>0</v>
      </c>
      <c r="AC302" s="118">
        <f t="shared" si="221"/>
        <v>0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0</v>
      </c>
      <c r="AM302" s="118">
        <f t="shared" si="222"/>
        <v>0</v>
      </c>
      <c r="AN302" s="118">
        <f t="shared" si="222"/>
        <v>0</v>
      </c>
      <c r="AO302" s="118">
        <f t="shared" si="222"/>
        <v>0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3" x14ac:dyDescent="0.3">
      <c r="V303" s="28"/>
      <c r="W303" s="112"/>
      <c r="X303" s="118">
        <f t="shared" si="221"/>
        <v>40</v>
      </c>
      <c r="Y303" s="118">
        <f t="shared" si="221"/>
        <v>9</v>
      </c>
      <c r="Z303" s="118">
        <f t="shared" si="221"/>
        <v>2</v>
      </c>
      <c r="AA303" s="118">
        <f t="shared" si="221"/>
        <v>0</v>
      </c>
      <c r="AB303" s="118">
        <f t="shared" si="221"/>
        <v>0</v>
      </c>
      <c r="AC303" s="118">
        <f t="shared" si="221"/>
        <v>0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1</v>
      </c>
      <c r="AM303" s="118">
        <f t="shared" si="222"/>
        <v>0</v>
      </c>
      <c r="AN303" s="118">
        <f t="shared" si="222"/>
        <v>0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3" x14ac:dyDescent="0.3">
      <c r="V304" s="29"/>
      <c r="W304" s="112"/>
      <c r="X304" s="118">
        <f t="shared" si="221"/>
        <v>25</v>
      </c>
      <c r="Y304" s="118">
        <f t="shared" si="221"/>
        <v>8</v>
      </c>
      <c r="Z304" s="118">
        <f t="shared" si="221"/>
        <v>1</v>
      </c>
      <c r="AA304" s="118">
        <f t="shared" si="221"/>
        <v>0</v>
      </c>
      <c r="AB304" s="118">
        <f t="shared" si="221"/>
        <v>0</v>
      </c>
      <c r="AC304" s="118">
        <f t="shared" si="221"/>
        <v>0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2</v>
      </c>
      <c r="AM304" s="118">
        <f t="shared" si="222"/>
        <v>0</v>
      </c>
      <c r="AN304" s="118">
        <f t="shared" si="222"/>
        <v>0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3" x14ac:dyDescent="0.3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3" x14ac:dyDescent="0.3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3" x14ac:dyDescent="0.3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3" x14ac:dyDescent="0.3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3" x14ac:dyDescent="0.3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3" x14ac:dyDescent="0.3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3" x14ac:dyDescent="0.3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3" x14ac:dyDescent="0.3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3" x14ac:dyDescent="0.3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3" x14ac:dyDescent="0.3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3" x14ac:dyDescent="0.3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3" x14ac:dyDescent="0.3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3" x14ac:dyDescent="0.3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3" x14ac:dyDescent="0.3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3" x14ac:dyDescent="0.3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3" x14ac:dyDescent="0.3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3" x14ac:dyDescent="0.3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3" x14ac:dyDescent="0.3">
      <c r="A323" s="248">
        <f>(H292+J292+L292+N292+P292+R292)/T292</f>
        <v>0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0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3" x14ac:dyDescent="0.3">
      <c r="A324" s="248">
        <f>(P292+R292)/T292</f>
        <v>0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5" thickBot="1" x14ac:dyDescent="0.35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" thickBot="1" x14ac:dyDescent="0.4">
      <c r="A326" s="361" t="str">
        <f>A1</f>
        <v>Comptages vitesse TV/PL à Vincennes</v>
      </c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71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" x14ac:dyDescent="0.3">
      <c r="A328" s="112" t="s">
        <v>75</v>
      </c>
      <c r="E328" s="252" t="str">
        <f>BF5</f>
        <v>samedi 25 septembre 2021</v>
      </c>
      <c r="I328" s="112" t="str">
        <f>I3</f>
        <v>Entre</v>
      </c>
      <c r="J328" s="253" t="str">
        <f>J3</f>
        <v>Rue Leroyer</v>
      </c>
      <c r="K328" s="112"/>
      <c r="L328" s="116"/>
      <c r="M328" s="112"/>
      <c r="N328" s="112"/>
      <c r="O328" s="112" t="str">
        <f>O3</f>
        <v>Et</v>
      </c>
      <c r="P328" s="234" t="str">
        <f>P3</f>
        <v>Rue Crébillon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5" thickBot="1" x14ac:dyDescent="0.35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5" thickTop="1" x14ac:dyDescent="0.3">
      <c r="A333" s="27" t="s">
        <v>29</v>
      </c>
      <c r="B333" s="212">
        <f t="shared" ref="B333:B343" si="225">X347</f>
        <v>24</v>
      </c>
      <c r="C333" s="218">
        <f t="shared" ref="C333:C343" si="226">AL347</f>
        <v>0</v>
      </c>
      <c r="D333" s="212">
        <f t="shared" ref="D333:D343" si="227">Y347</f>
        <v>5</v>
      </c>
      <c r="E333" s="218">
        <f t="shared" ref="E333:E343" si="228">AM347</f>
        <v>0</v>
      </c>
      <c r="F333" s="212">
        <f t="shared" ref="F333:F343" si="229">Z347</f>
        <v>0</v>
      </c>
      <c r="G333" s="218">
        <f t="shared" ref="G333:G343" si="230">AN347</f>
        <v>0</v>
      </c>
      <c r="H333" s="212">
        <f t="shared" ref="H333:H343" si="231">AA347</f>
        <v>0</v>
      </c>
      <c r="I333" s="218">
        <f t="shared" ref="I333:I343" si="232">AO347</f>
        <v>0</v>
      </c>
      <c r="J333" s="212">
        <f t="shared" ref="J333:J343" si="233">AB347</f>
        <v>0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29</v>
      </c>
      <c r="U333" s="218">
        <f t="shared" ref="U333:U356" si="244">SUM(C333,E333,G333,I333,K333,M333,O333,Q333,S333)</f>
        <v>0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3" x14ac:dyDescent="0.3">
      <c r="A334" s="27" t="s">
        <v>30</v>
      </c>
      <c r="B334" s="212">
        <f t="shared" si="225"/>
        <v>20</v>
      </c>
      <c r="C334" s="218">
        <f t="shared" si="226"/>
        <v>0</v>
      </c>
      <c r="D334" s="212">
        <f t="shared" si="227"/>
        <v>4</v>
      </c>
      <c r="E334" s="218">
        <f t="shared" si="228"/>
        <v>0</v>
      </c>
      <c r="F334" s="212">
        <f t="shared" si="229"/>
        <v>0</v>
      </c>
      <c r="G334" s="218">
        <f t="shared" si="230"/>
        <v>0</v>
      </c>
      <c r="H334" s="212">
        <f t="shared" si="231"/>
        <v>0</v>
      </c>
      <c r="I334" s="218">
        <f t="shared" si="232"/>
        <v>0</v>
      </c>
      <c r="J334" s="212">
        <f t="shared" si="233"/>
        <v>0</v>
      </c>
      <c r="K334" s="218">
        <f t="shared" si="234"/>
        <v>0</v>
      </c>
      <c r="L334" s="212">
        <f t="shared" si="235"/>
        <v>0</v>
      </c>
      <c r="M334" s="218">
        <f t="shared" si="236"/>
        <v>0</v>
      </c>
      <c r="N334" s="212">
        <f t="shared" si="237"/>
        <v>0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24</v>
      </c>
      <c r="U334" s="218">
        <f t="shared" si="244"/>
        <v>0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3" x14ac:dyDescent="0.3">
      <c r="A335" s="27" t="s">
        <v>31</v>
      </c>
      <c r="B335" s="212">
        <f t="shared" si="225"/>
        <v>10</v>
      </c>
      <c r="C335" s="218">
        <f t="shared" si="226"/>
        <v>0</v>
      </c>
      <c r="D335" s="212">
        <f t="shared" si="227"/>
        <v>5</v>
      </c>
      <c r="E335" s="218">
        <f t="shared" si="228"/>
        <v>0</v>
      </c>
      <c r="F335" s="212">
        <f t="shared" si="229"/>
        <v>0</v>
      </c>
      <c r="G335" s="218">
        <f t="shared" si="230"/>
        <v>0</v>
      </c>
      <c r="H335" s="212">
        <f t="shared" si="231"/>
        <v>0</v>
      </c>
      <c r="I335" s="218">
        <f t="shared" si="232"/>
        <v>0</v>
      </c>
      <c r="J335" s="212">
        <f t="shared" si="233"/>
        <v>0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15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3" x14ac:dyDescent="0.3">
      <c r="A336" s="27" t="s">
        <v>32</v>
      </c>
      <c r="B336" s="212">
        <f t="shared" si="225"/>
        <v>9</v>
      </c>
      <c r="C336" s="218">
        <f t="shared" si="226"/>
        <v>1</v>
      </c>
      <c r="D336" s="212">
        <f t="shared" si="227"/>
        <v>2</v>
      </c>
      <c r="E336" s="218">
        <f t="shared" si="228"/>
        <v>0</v>
      </c>
      <c r="F336" s="212">
        <f t="shared" si="229"/>
        <v>0</v>
      </c>
      <c r="G336" s="218">
        <f t="shared" si="230"/>
        <v>0</v>
      </c>
      <c r="H336" s="212">
        <f t="shared" si="231"/>
        <v>0</v>
      </c>
      <c r="I336" s="218">
        <f t="shared" si="232"/>
        <v>0</v>
      </c>
      <c r="J336" s="212">
        <f t="shared" si="233"/>
        <v>0</v>
      </c>
      <c r="K336" s="218">
        <f t="shared" si="234"/>
        <v>0</v>
      </c>
      <c r="L336" s="212">
        <f t="shared" si="235"/>
        <v>0</v>
      </c>
      <c r="M336" s="218">
        <f t="shared" si="236"/>
        <v>0</v>
      </c>
      <c r="N336" s="212">
        <f t="shared" si="237"/>
        <v>0</v>
      </c>
      <c r="O336" s="218">
        <f t="shared" si="238"/>
        <v>0</v>
      </c>
      <c r="P336" s="212">
        <f t="shared" si="239"/>
        <v>0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11</v>
      </c>
      <c r="U336" s="218">
        <f t="shared" si="244"/>
        <v>1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3" x14ac:dyDescent="0.3">
      <c r="A337" s="27" t="s">
        <v>33</v>
      </c>
      <c r="B337" s="212">
        <f t="shared" si="225"/>
        <v>10</v>
      </c>
      <c r="C337" s="218">
        <f t="shared" si="226"/>
        <v>0</v>
      </c>
      <c r="D337" s="212">
        <f t="shared" si="227"/>
        <v>7</v>
      </c>
      <c r="E337" s="218">
        <f t="shared" si="228"/>
        <v>0</v>
      </c>
      <c r="F337" s="212">
        <f t="shared" si="229"/>
        <v>0</v>
      </c>
      <c r="G337" s="218">
        <f t="shared" si="230"/>
        <v>0</v>
      </c>
      <c r="H337" s="212">
        <f t="shared" si="231"/>
        <v>0</v>
      </c>
      <c r="I337" s="218">
        <f t="shared" si="232"/>
        <v>0</v>
      </c>
      <c r="J337" s="212">
        <f t="shared" si="233"/>
        <v>0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0</v>
      </c>
      <c r="O337" s="218">
        <f t="shared" si="238"/>
        <v>0</v>
      </c>
      <c r="P337" s="212">
        <f t="shared" si="239"/>
        <v>0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17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" x14ac:dyDescent="0.3">
      <c r="A338" s="27" t="s">
        <v>34</v>
      </c>
      <c r="B338" s="212">
        <f t="shared" si="225"/>
        <v>15</v>
      </c>
      <c r="C338" s="218">
        <f t="shared" si="226"/>
        <v>0</v>
      </c>
      <c r="D338" s="212">
        <f t="shared" si="227"/>
        <v>3</v>
      </c>
      <c r="E338" s="218">
        <f t="shared" si="228"/>
        <v>0</v>
      </c>
      <c r="F338" s="212">
        <f t="shared" si="229"/>
        <v>0</v>
      </c>
      <c r="G338" s="218">
        <f t="shared" si="230"/>
        <v>0</v>
      </c>
      <c r="H338" s="212">
        <f t="shared" si="231"/>
        <v>0</v>
      </c>
      <c r="I338" s="218">
        <f t="shared" si="232"/>
        <v>0</v>
      </c>
      <c r="J338" s="212">
        <f t="shared" si="233"/>
        <v>0</v>
      </c>
      <c r="K338" s="218">
        <f t="shared" si="234"/>
        <v>0</v>
      </c>
      <c r="L338" s="212">
        <f t="shared" si="235"/>
        <v>0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18</v>
      </c>
      <c r="U338" s="218">
        <f t="shared" si="244"/>
        <v>0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.5" x14ac:dyDescent="0.35">
      <c r="A339" s="27" t="s">
        <v>35</v>
      </c>
      <c r="B339" s="212">
        <f t="shared" si="225"/>
        <v>14</v>
      </c>
      <c r="C339" s="218">
        <f t="shared" si="226"/>
        <v>0</v>
      </c>
      <c r="D339" s="212">
        <f t="shared" si="227"/>
        <v>11</v>
      </c>
      <c r="E339" s="218">
        <f t="shared" si="228"/>
        <v>0</v>
      </c>
      <c r="F339" s="212">
        <f t="shared" si="229"/>
        <v>1</v>
      </c>
      <c r="G339" s="218">
        <f t="shared" si="230"/>
        <v>0</v>
      </c>
      <c r="H339" s="212">
        <f t="shared" si="231"/>
        <v>0</v>
      </c>
      <c r="I339" s="218">
        <f t="shared" si="232"/>
        <v>0</v>
      </c>
      <c r="J339" s="212">
        <f t="shared" si="233"/>
        <v>0</v>
      </c>
      <c r="K339" s="218">
        <f t="shared" si="234"/>
        <v>0</v>
      </c>
      <c r="L339" s="212">
        <f t="shared" si="235"/>
        <v>0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26</v>
      </c>
      <c r="U339" s="218">
        <f t="shared" si="244"/>
        <v>0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3" x14ac:dyDescent="0.3">
      <c r="A340" s="27" t="s">
        <v>36</v>
      </c>
      <c r="B340" s="212">
        <f t="shared" si="225"/>
        <v>33</v>
      </c>
      <c r="C340" s="218">
        <f t="shared" si="226"/>
        <v>0</v>
      </c>
      <c r="D340" s="212">
        <f t="shared" si="227"/>
        <v>4</v>
      </c>
      <c r="E340" s="218">
        <f t="shared" si="228"/>
        <v>0</v>
      </c>
      <c r="F340" s="212">
        <f t="shared" si="229"/>
        <v>1</v>
      </c>
      <c r="G340" s="218">
        <f t="shared" si="230"/>
        <v>0</v>
      </c>
      <c r="H340" s="212">
        <f t="shared" si="231"/>
        <v>0</v>
      </c>
      <c r="I340" s="218">
        <f t="shared" si="232"/>
        <v>0</v>
      </c>
      <c r="J340" s="212">
        <f t="shared" si="233"/>
        <v>0</v>
      </c>
      <c r="K340" s="218">
        <f t="shared" si="234"/>
        <v>0</v>
      </c>
      <c r="L340" s="212">
        <f t="shared" si="235"/>
        <v>0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38</v>
      </c>
      <c r="U340" s="218">
        <f t="shared" si="244"/>
        <v>0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3" x14ac:dyDescent="0.3">
      <c r="A341" s="27" t="s">
        <v>37</v>
      </c>
      <c r="B341" s="212">
        <f t="shared" si="225"/>
        <v>57</v>
      </c>
      <c r="C341" s="218">
        <f t="shared" si="226"/>
        <v>3</v>
      </c>
      <c r="D341" s="212">
        <f t="shared" si="227"/>
        <v>18</v>
      </c>
      <c r="E341" s="218">
        <f t="shared" si="228"/>
        <v>0</v>
      </c>
      <c r="F341" s="212">
        <f t="shared" si="229"/>
        <v>0</v>
      </c>
      <c r="G341" s="218">
        <f t="shared" si="230"/>
        <v>0</v>
      </c>
      <c r="H341" s="212">
        <f t="shared" si="231"/>
        <v>0</v>
      </c>
      <c r="I341" s="218">
        <f t="shared" si="232"/>
        <v>0</v>
      </c>
      <c r="J341" s="212">
        <f t="shared" si="233"/>
        <v>0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75</v>
      </c>
      <c r="U341" s="218">
        <f t="shared" si="244"/>
        <v>3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3" x14ac:dyDescent="0.3">
      <c r="A342" s="27" t="s">
        <v>38</v>
      </c>
      <c r="B342" s="212">
        <f t="shared" si="225"/>
        <v>117</v>
      </c>
      <c r="C342" s="218">
        <f t="shared" si="226"/>
        <v>8</v>
      </c>
      <c r="D342" s="212">
        <f t="shared" si="227"/>
        <v>15</v>
      </c>
      <c r="E342" s="218">
        <f t="shared" si="228"/>
        <v>0</v>
      </c>
      <c r="F342" s="212">
        <f t="shared" si="229"/>
        <v>0</v>
      </c>
      <c r="G342" s="218">
        <f t="shared" si="230"/>
        <v>0</v>
      </c>
      <c r="H342" s="212">
        <f t="shared" si="231"/>
        <v>0</v>
      </c>
      <c r="I342" s="218">
        <f t="shared" si="232"/>
        <v>0</v>
      </c>
      <c r="J342" s="212">
        <f t="shared" si="233"/>
        <v>0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132</v>
      </c>
      <c r="U342" s="218">
        <f t="shared" si="244"/>
        <v>8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3" x14ac:dyDescent="0.3">
      <c r="A343" s="27" t="s">
        <v>39</v>
      </c>
      <c r="B343" s="212">
        <f t="shared" si="225"/>
        <v>148</v>
      </c>
      <c r="C343" s="218">
        <f t="shared" si="226"/>
        <v>5</v>
      </c>
      <c r="D343" s="212">
        <f t="shared" si="227"/>
        <v>18</v>
      </c>
      <c r="E343" s="218">
        <f t="shared" si="228"/>
        <v>0</v>
      </c>
      <c r="F343" s="212">
        <f t="shared" si="229"/>
        <v>0</v>
      </c>
      <c r="G343" s="218">
        <f t="shared" si="230"/>
        <v>0</v>
      </c>
      <c r="H343" s="212">
        <f t="shared" si="231"/>
        <v>0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166</v>
      </c>
      <c r="U343" s="218">
        <f t="shared" si="244"/>
        <v>5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" x14ac:dyDescent="0.3">
      <c r="A344" s="27" t="s">
        <v>40</v>
      </c>
      <c r="B344" s="212">
        <f t="shared" ref="B344:B356" si="245">X359</f>
        <v>163</v>
      </c>
      <c r="C344" s="218">
        <f t="shared" ref="C344:C356" si="246">AL359</f>
        <v>4</v>
      </c>
      <c r="D344" s="212">
        <f t="shared" ref="D344:D356" si="247">Y359</f>
        <v>23</v>
      </c>
      <c r="E344" s="218">
        <f t="shared" ref="E344:E356" si="248">AM359</f>
        <v>0</v>
      </c>
      <c r="F344" s="212">
        <f t="shared" ref="F344:F356" si="249">Z359</f>
        <v>0</v>
      </c>
      <c r="G344" s="218">
        <f t="shared" ref="G344:G356" si="250">AN359</f>
        <v>0</v>
      </c>
      <c r="H344" s="212">
        <f t="shared" ref="H344:H356" si="251">AA359</f>
        <v>0</v>
      </c>
      <c r="I344" s="218">
        <f t="shared" ref="I344:I356" si="252">AO359</f>
        <v>0</v>
      </c>
      <c r="J344" s="212">
        <f t="shared" ref="J344:J356" si="253">AB359</f>
        <v>0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186</v>
      </c>
      <c r="U344" s="218">
        <f t="shared" si="244"/>
        <v>4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3" x14ac:dyDescent="0.3">
      <c r="A345" s="27" t="s">
        <v>41</v>
      </c>
      <c r="B345" s="212">
        <f t="shared" si="245"/>
        <v>179</v>
      </c>
      <c r="C345" s="218">
        <f t="shared" si="246"/>
        <v>2</v>
      </c>
      <c r="D345" s="212">
        <f t="shared" si="247"/>
        <v>25</v>
      </c>
      <c r="E345" s="218">
        <f t="shared" si="248"/>
        <v>0</v>
      </c>
      <c r="F345" s="212">
        <f t="shared" si="249"/>
        <v>1</v>
      </c>
      <c r="G345" s="218">
        <f t="shared" si="250"/>
        <v>0</v>
      </c>
      <c r="H345" s="212">
        <f t="shared" si="251"/>
        <v>0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205</v>
      </c>
      <c r="U345" s="218">
        <f>SUM(C345,E345,G345,I345,K345,M345,O345,Q345,S345)</f>
        <v>2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3" x14ac:dyDescent="0.3">
      <c r="A346" s="27" t="s">
        <v>42</v>
      </c>
      <c r="B346" s="212">
        <f t="shared" si="245"/>
        <v>134</v>
      </c>
      <c r="C346" s="218">
        <f t="shared" si="246"/>
        <v>2</v>
      </c>
      <c r="D346" s="212">
        <f t="shared" si="247"/>
        <v>24</v>
      </c>
      <c r="E346" s="218">
        <f t="shared" si="248"/>
        <v>0</v>
      </c>
      <c r="F346" s="212">
        <f t="shared" si="249"/>
        <v>0</v>
      </c>
      <c r="G346" s="218">
        <f t="shared" si="250"/>
        <v>0</v>
      </c>
      <c r="H346" s="212">
        <f t="shared" si="251"/>
        <v>0</v>
      </c>
      <c r="I346" s="218">
        <f t="shared" si="252"/>
        <v>0</v>
      </c>
      <c r="J346" s="212">
        <f t="shared" si="253"/>
        <v>0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158</v>
      </c>
      <c r="U346" s="218">
        <f t="shared" si="244"/>
        <v>2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3" x14ac:dyDescent="0.3">
      <c r="A347" s="27" t="s">
        <v>43</v>
      </c>
      <c r="B347" s="212">
        <f t="shared" si="245"/>
        <v>134</v>
      </c>
      <c r="C347" s="218">
        <f t="shared" si="246"/>
        <v>5</v>
      </c>
      <c r="D347" s="212">
        <f t="shared" si="247"/>
        <v>20</v>
      </c>
      <c r="E347" s="218">
        <f t="shared" si="248"/>
        <v>0</v>
      </c>
      <c r="F347" s="212">
        <f t="shared" si="249"/>
        <v>0</v>
      </c>
      <c r="G347" s="218">
        <f t="shared" si="250"/>
        <v>0</v>
      </c>
      <c r="H347" s="212">
        <f t="shared" si="251"/>
        <v>0</v>
      </c>
      <c r="I347" s="218">
        <f t="shared" si="252"/>
        <v>0</v>
      </c>
      <c r="J347" s="212">
        <f t="shared" si="253"/>
        <v>0</v>
      </c>
      <c r="K347" s="218">
        <f t="shared" si="254"/>
        <v>0</v>
      </c>
      <c r="L347" s="212">
        <f t="shared" si="255"/>
        <v>0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154</v>
      </c>
      <c r="U347" s="218">
        <f t="shared" si="244"/>
        <v>5</v>
      </c>
      <c r="V347" s="26"/>
      <c r="W347" s="112"/>
      <c r="X347" s="118">
        <f t="shared" ref="X347:AI357" si="263">BA129</f>
        <v>24</v>
      </c>
      <c r="Y347" s="118">
        <f t="shared" si="263"/>
        <v>5</v>
      </c>
      <c r="Z347" s="118">
        <f t="shared" si="263"/>
        <v>0</v>
      </c>
      <c r="AA347" s="118">
        <f t="shared" si="263"/>
        <v>0</v>
      </c>
      <c r="AB347" s="118">
        <f t="shared" si="263"/>
        <v>0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0</v>
      </c>
      <c r="AM347" s="118">
        <f t="shared" ref="AM347:AW357" si="264">BO123</f>
        <v>0</v>
      </c>
      <c r="AN347" s="118">
        <f t="shared" si="264"/>
        <v>0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3" x14ac:dyDescent="0.3">
      <c r="A348" s="27" t="s">
        <v>44</v>
      </c>
      <c r="B348" s="212">
        <f t="shared" si="245"/>
        <v>194</v>
      </c>
      <c r="C348" s="218">
        <f t="shared" si="246"/>
        <v>5</v>
      </c>
      <c r="D348" s="212">
        <f t="shared" si="247"/>
        <v>16</v>
      </c>
      <c r="E348" s="218">
        <f t="shared" si="248"/>
        <v>0</v>
      </c>
      <c r="F348" s="212">
        <f t="shared" si="249"/>
        <v>0</v>
      </c>
      <c r="G348" s="218">
        <f t="shared" si="250"/>
        <v>0</v>
      </c>
      <c r="H348" s="212">
        <f t="shared" si="251"/>
        <v>0</v>
      </c>
      <c r="I348" s="218">
        <f t="shared" si="252"/>
        <v>0</v>
      </c>
      <c r="J348" s="212">
        <f t="shared" si="253"/>
        <v>0</v>
      </c>
      <c r="K348" s="218">
        <f t="shared" si="254"/>
        <v>0</v>
      </c>
      <c r="L348" s="212">
        <f t="shared" si="255"/>
        <v>0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210</v>
      </c>
      <c r="U348" s="218">
        <f t="shared" si="244"/>
        <v>5</v>
      </c>
      <c r="V348" s="26"/>
      <c r="W348" s="112"/>
      <c r="X348" s="118">
        <f t="shared" si="263"/>
        <v>20</v>
      </c>
      <c r="Y348" s="118">
        <f t="shared" si="263"/>
        <v>4</v>
      </c>
      <c r="Z348" s="118">
        <f t="shared" si="263"/>
        <v>0</v>
      </c>
      <c r="AA348" s="118">
        <f t="shared" si="263"/>
        <v>0</v>
      </c>
      <c r="AB348" s="118">
        <f t="shared" si="263"/>
        <v>0</v>
      </c>
      <c r="AC348" s="118">
        <f t="shared" si="263"/>
        <v>0</v>
      </c>
      <c r="AD348" s="118">
        <f t="shared" si="263"/>
        <v>0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0</v>
      </c>
      <c r="AM348" s="118">
        <f t="shared" si="264"/>
        <v>0</v>
      </c>
      <c r="AN348" s="118">
        <f t="shared" si="264"/>
        <v>0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3" x14ac:dyDescent="0.3">
      <c r="A349" s="27" t="s">
        <v>45</v>
      </c>
      <c r="B349" s="212">
        <f t="shared" si="245"/>
        <v>188</v>
      </c>
      <c r="C349" s="218">
        <f t="shared" si="246"/>
        <v>2</v>
      </c>
      <c r="D349" s="212">
        <f t="shared" si="247"/>
        <v>18</v>
      </c>
      <c r="E349" s="218">
        <f t="shared" si="248"/>
        <v>0</v>
      </c>
      <c r="F349" s="212">
        <f t="shared" si="249"/>
        <v>0</v>
      </c>
      <c r="G349" s="218">
        <f t="shared" si="250"/>
        <v>0</v>
      </c>
      <c r="H349" s="212">
        <f t="shared" si="251"/>
        <v>0</v>
      </c>
      <c r="I349" s="218">
        <f t="shared" si="252"/>
        <v>0</v>
      </c>
      <c r="J349" s="212">
        <f t="shared" si="253"/>
        <v>0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206</v>
      </c>
      <c r="U349" s="218">
        <f t="shared" si="244"/>
        <v>2</v>
      </c>
      <c r="V349" s="26"/>
      <c r="W349" s="112"/>
      <c r="X349" s="118">
        <f t="shared" si="263"/>
        <v>10</v>
      </c>
      <c r="Y349" s="118">
        <f t="shared" si="263"/>
        <v>5</v>
      </c>
      <c r="Z349" s="118">
        <f t="shared" si="263"/>
        <v>0</v>
      </c>
      <c r="AA349" s="118">
        <f t="shared" si="263"/>
        <v>0</v>
      </c>
      <c r="AB349" s="118">
        <f t="shared" si="263"/>
        <v>0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3" x14ac:dyDescent="0.3">
      <c r="A350" s="27" t="s">
        <v>46</v>
      </c>
      <c r="B350" s="212">
        <f t="shared" si="245"/>
        <v>148</v>
      </c>
      <c r="C350" s="218">
        <f t="shared" si="246"/>
        <v>1</v>
      </c>
      <c r="D350" s="212">
        <f t="shared" si="247"/>
        <v>9</v>
      </c>
      <c r="E350" s="218">
        <f t="shared" si="248"/>
        <v>0</v>
      </c>
      <c r="F350" s="212">
        <f t="shared" si="249"/>
        <v>0</v>
      </c>
      <c r="G350" s="218">
        <f t="shared" si="250"/>
        <v>0</v>
      </c>
      <c r="H350" s="212">
        <f t="shared" si="251"/>
        <v>0</v>
      </c>
      <c r="I350" s="218">
        <f t="shared" si="252"/>
        <v>0</v>
      </c>
      <c r="J350" s="212">
        <f t="shared" si="253"/>
        <v>0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157</v>
      </c>
      <c r="U350" s="218">
        <f t="shared" si="244"/>
        <v>1</v>
      </c>
      <c r="V350" s="26"/>
      <c r="W350" s="112"/>
      <c r="X350" s="118">
        <f t="shared" si="263"/>
        <v>9</v>
      </c>
      <c r="Y350" s="118">
        <f t="shared" si="263"/>
        <v>2</v>
      </c>
      <c r="Z350" s="118">
        <f t="shared" si="263"/>
        <v>0</v>
      </c>
      <c r="AA350" s="118">
        <f t="shared" si="263"/>
        <v>0</v>
      </c>
      <c r="AB350" s="118">
        <f t="shared" si="263"/>
        <v>0</v>
      </c>
      <c r="AC350" s="118">
        <f t="shared" si="263"/>
        <v>0</v>
      </c>
      <c r="AD350" s="118">
        <f t="shared" si="263"/>
        <v>0</v>
      </c>
      <c r="AE350" s="118">
        <f t="shared" si="263"/>
        <v>0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1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0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3" x14ac:dyDescent="0.3">
      <c r="A351" s="27" t="s">
        <v>47</v>
      </c>
      <c r="B351" s="212">
        <f t="shared" si="245"/>
        <v>201</v>
      </c>
      <c r="C351" s="218">
        <f t="shared" si="246"/>
        <v>2</v>
      </c>
      <c r="D351" s="212">
        <f t="shared" si="247"/>
        <v>14</v>
      </c>
      <c r="E351" s="218">
        <f t="shared" si="248"/>
        <v>0</v>
      </c>
      <c r="F351" s="212">
        <f t="shared" si="249"/>
        <v>0</v>
      </c>
      <c r="G351" s="218">
        <f t="shared" si="250"/>
        <v>0</v>
      </c>
      <c r="H351" s="212">
        <f t="shared" si="251"/>
        <v>0</v>
      </c>
      <c r="I351" s="218">
        <f t="shared" si="252"/>
        <v>0</v>
      </c>
      <c r="J351" s="212">
        <f t="shared" si="253"/>
        <v>0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215</v>
      </c>
      <c r="U351" s="218">
        <f t="shared" si="244"/>
        <v>2</v>
      </c>
      <c r="V351" s="26"/>
      <c r="W351" s="112"/>
      <c r="X351" s="118">
        <f t="shared" si="263"/>
        <v>10</v>
      </c>
      <c r="Y351" s="118">
        <f t="shared" si="263"/>
        <v>7</v>
      </c>
      <c r="Z351" s="118">
        <f t="shared" si="263"/>
        <v>0</v>
      </c>
      <c r="AA351" s="118">
        <f t="shared" si="263"/>
        <v>0</v>
      </c>
      <c r="AB351" s="118">
        <f t="shared" si="263"/>
        <v>0</v>
      </c>
      <c r="AC351" s="118">
        <f t="shared" si="263"/>
        <v>0</v>
      </c>
      <c r="AD351" s="118">
        <f t="shared" si="263"/>
        <v>0</v>
      </c>
      <c r="AE351" s="118">
        <f t="shared" si="263"/>
        <v>0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3" x14ac:dyDescent="0.3">
      <c r="A352" s="27" t="s">
        <v>48</v>
      </c>
      <c r="B352" s="212">
        <f t="shared" si="245"/>
        <v>174</v>
      </c>
      <c r="C352" s="218">
        <f t="shared" si="246"/>
        <v>5</v>
      </c>
      <c r="D352" s="212">
        <f t="shared" si="247"/>
        <v>13</v>
      </c>
      <c r="E352" s="218">
        <f t="shared" si="248"/>
        <v>0</v>
      </c>
      <c r="F352" s="212">
        <f t="shared" si="249"/>
        <v>1</v>
      </c>
      <c r="G352" s="218">
        <f t="shared" si="250"/>
        <v>0</v>
      </c>
      <c r="H352" s="212">
        <f t="shared" si="251"/>
        <v>0</v>
      </c>
      <c r="I352" s="218">
        <f t="shared" si="252"/>
        <v>0</v>
      </c>
      <c r="J352" s="212">
        <f t="shared" si="253"/>
        <v>0</v>
      </c>
      <c r="K352" s="218">
        <f t="shared" si="254"/>
        <v>0</v>
      </c>
      <c r="L352" s="212">
        <f t="shared" si="255"/>
        <v>0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188</v>
      </c>
      <c r="U352" s="218">
        <f t="shared" si="244"/>
        <v>5</v>
      </c>
      <c r="V352" s="26"/>
      <c r="W352" s="112"/>
      <c r="X352" s="118">
        <f t="shared" si="263"/>
        <v>15</v>
      </c>
      <c r="Y352" s="118">
        <f t="shared" si="263"/>
        <v>3</v>
      </c>
      <c r="Z352" s="118">
        <f t="shared" si="263"/>
        <v>0</v>
      </c>
      <c r="AA352" s="118">
        <f t="shared" si="263"/>
        <v>0</v>
      </c>
      <c r="AB352" s="118">
        <f t="shared" si="263"/>
        <v>0</v>
      </c>
      <c r="AC352" s="118">
        <f t="shared" si="263"/>
        <v>0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0</v>
      </c>
      <c r="AM352" s="118">
        <f t="shared" si="264"/>
        <v>0</v>
      </c>
      <c r="AN352" s="118">
        <f t="shared" si="264"/>
        <v>0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3" x14ac:dyDescent="0.3">
      <c r="A353" s="27" t="s">
        <v>49</v>
      </c>
      <c r="B353" s="212">
        <f t="shared" si="245"/>
        <v>123</v>
      </c>
      <c r="C353" s="218">
        <f t="shared" si="246"/>
        <v>0</v>
      </c>
      <c r="D353" s="212">
        <f t="shared" si="247"/>
        <v>14</v>
      </c>
      <c r="E353" s="218">
        <f t="shared" si="248"/>
        <v>0</v>
      </c>
      <c r="F353" s="212">
        <f t="shared" si="249"/>
        <v>0</v>
      </c>
      <c r="G353" s="218">
        <f t="shared" si="250"/>
        <v>0</v>
      </c>
      <c r="H353" s="212">
        <f t="shared" si="251"/>
        <v>0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137</v>
      </c>
      <c r="U353" s="218">
        <f t="shared" si="244"/>
        <v>0</v>
      </c>
      <c r="V353" s="26"/>
      <c r="W353" s="112"/>
      <c r="X353" s="118">
        <f t="shared" si="263"/>
        <v>14</v>
      </c>
      <c r="Y353" s="118">
        <f t="shared" si="263"/>
        <v>11</v>
      </c>
      <c r="Z353" s="118">
        <f t="shared" si="263"/>
        <v>1</v>
      </c>
      <c r="AA353" s="118">
        <f t="shared" si="263"/>
        <v>0</v>
      </c>
      <c r="AB353" s="118">
        <f t="shared" si="263"/>
        <v>0</v>
      </c>
      <c r="AC353" s="118">
        <f t="shared" si="263"/>
        <v>0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0</v>
      </c>
      <c r="AM353" s="118">
        <f t="shared" si="264"/>
        <v>0</v>
      </c>
      <c r="AN353" s="118">
        <f t="shared" si="264"/>
        <v>0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3" x14ac:dyDescent="0.3">
      <c r="A354" s="27" t="s">
        <v>50</v>
      </c>
      <c r="B354" s="212">
        <f t="shared" si="245"/>
        <v>81</v>
      </c>
      <c r="C354" s="218">
        <f t="shared" si="246"/>
        <v>2</v>
      </c>
      <c r="D354" s="212">
        <f t="shared" si="247"/>
        <v>8</v>
      </c>
      <c r="E354" s="218">
        <f t="shared" si="248"/>
        <v>0</v>
      </c>
      <c r="F354" s="212">
        <f t="shared" si="249"/>
        <v>1</v>
      </c>
      <c r="G354" s="218">
        <f t="shared" si="250"/>
        <v>0</v>
      </c>
      <c r="H354" s="212">
        <f t="shared" si="251"/>
        <v>1</v>
      </c>
      <c r="I354" s="218">
        <f t="shared" si="252"/>
        <v>1</v>
      </c>
      <c r="J354" s="212">
        <f t="shared" si="253"/>
        <v>0</v>
      </c>
      <c r="K354" s="218">
        <f t="shared" si="254"/>
        <v>0</v>
      </c>
      <c r="L354" s="212">
        <f t="shared" si="255"/>
        <v>0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91</v>
      </c>
      <c r="U354" s="218">
        <f t="shared" si="244"/>
        <v>3</v>
      </c>
      <c r="V354" s="26"/>
      <c r="W354" s="112"/>
      <c r="X354" s="118">
        <f t="shared" si="263"/>
        <v>33</v>
      </c>
      <c r="Y354" s="118">
        <f t="shared" si="263"/>
        <v>4</v>
      </c>
      <c r="Z354" s="118">
        <f t="shared" si="263"/>
        <v>1</v>
      </c>
      <c r="AA354" s="118">
        <f t="shared" si="263"/>
        <v>0</v>
      </c>
      <c r="AB354" s="118">
        <f t="shared" si="263"/>
        <v>0</v>
      </c>
      <c r="AC354" s="118">
        <f t="shared" si="263"/>
        <v>0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0</v>
      </c>
      <c r="AM354" s="118">
        <f t="shared" si="264"/>
        <v>0</v>
      </c>
      <c r="AN354" s="118">
        <f t="shared" si="264"/>
        <v>0</v>
      </c>
      <c r="AO354" s="118">
        <f t="shared" si="264"/>
        <v>0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3" x14ac:dyDescent="0.3">
      <c r="A355" s="27" t="s">
        <v>51</v>
      </c>
      <c r="B355" s="212">
        <f t="shared" si="245"/>
        <v>35</v>
      </c>
      <c r="C355" s="218">
        <f t="shared" si="246"/>
        <v>0</v>
      </c>
      <c r="D355" s="212">
        <f t="shared" si="247"/>
        <v>7</v>
      </c>
      <c r="E355" s="218">
        <f t="shared" si="248"/>
        <v>0</v>
      </c>
      <c r="F355" s="212">
        <f t="shared" si="249"/>
        <v>1</v>
      </c>
      <c r="G355" s="218">
        <f t="shared" si="250"/>
        <v>0</v>
      </c>
      <c r="H355" s="212">
        <f t="shared" si="251"/>
        <v>0</v>
      </c>
      <c r="I355" s="218">
        <f t="shared" si="252"/>
        <v>0</v>
      </c>
      <c r="J355" s="212">
        <f t="shared" si="253"/>
        <v>0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43</v>
      </c>
      <c r="U355" s="218">
        <f t="shared" si="244"/>
        <v>0</v>
      </c>
      <c r="V355" s="26"/>
      <c r="W355" s="112"/>
      <c r="X355" s="118">
        <f t="shared" si="263"/>
        <v>57</v>
      </c>
      <c r="Y355" s="118">
        <f t="shared" si="263"/>
        <v>18</v>
      </c>
      <c r="Z355" s="118">
        <f t="shared" si="263"/>
        <v>0</v>
      </c>
      <c r="AA355" s="118">
        <f t="shared" si="263"/>
        <v>0</v>
      </c>
      <c r="AB355" s="118">
        <f t="shared" si="263"/>
        <v>0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3</v>
      </c>
      <c r="AM355" s="118">
        <f t="shared" si="264"/>
        <v>0</v>
      </c>
      <c r="AN355" s="118">
        <f t="shared" si="264"/>
        <v>0</v>
      </c>
      <c r="AO355" s="118">
        <f t="shared" si="264"/>
        <v>0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5" thickBot="1" x14ac:dyDescent="0.35">
      <c r="A356" s="18" t="s">
        <v>52</v>
      </c>
      <c r="B356" s="212">
        <f t="shared" si="245"/>
        <v>22</v>
      </c>
      <c r="C356" s="218">
        <f t="shared" si="246"/>
        <v>0</v>
      </c>
      <c r="D356" s="212">
        <f t="shared" si="247"/>
        <v>10</v>
      </c>
      <c r="E356" s="218">
        <f t="shared" si="248"/>
        <v>0</v>
      </c>
      <c r="F356" s="212">
        <f t="shared" si="249"/>
        <v>0</v>
      </c>
      <c r="G356" s="218">
        <f t="shared" si="250"/>
        <v>0</v>
      </c>
      <c r="H356" s="212">
        <f t="shared" si="251"/>
        <v>0</v>
      </c>
      <c r="I356" s="218">
        <f t="shared" si="252"/>
        <v>0</v>
      </c>
      <c r="J356" s="212">
        <f t="shared" si="253"/>
        <v>0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32</v>
      </c>
      <c r="U356" s="218">
        <f t="shared" si="244"/>
        <v>0</v>
      </c>
      <c r="V356" s="26"/>
      <c r="W356" s="112"/>
      <c r="X356" s="118">
        <f t="shared" si="263"/>
        <v>117</v>
      </c>
      <c r="Y356" s="118">
        <f t="shared" si="263"/>
        <v>15</v>
      </c>
      <c r="Z356" s="118">
        <f t="shared" si="263"/>
        <v>0</v>
      </c>
      <c r="AA356" s="118">
        <f t="shared" si="263"/>
        <v>0</v>
      </c>
      <c r="AB356" s="118">
        <f t="shared" si="263"/>
        <v>0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8</v>
      </c>
      <c r="AM356" s="118">
        <f t="shared" si="264"/>
        <v>0</v>
      </c>
      <c r="AN356" s="118">
        <f t="shared" si="264"/>
        <v>0</v>
      </c>
      <c r="AO356" s="118">
        <f t="shared" si="264"/>
        <v>0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4" thickTop="1" thickBot="1" x14ac:dyDescent="0.35">
      <c r="A357" s="25" t="s">
        <v>53</v>
      </c>
      <c r="B357" s="213">
        <f t="shared" ref="B357:Q357" si="266">SUM(B333:B356)</f>
        <v>2233</v>
      </c>
      <c r="C357" s="219">
        <f t="shared" si="266"/>
        <v>47</v>
      </c>
      <c r="D357" s="213">
        <f t="shared" si="266"/>
        <v>293</v>
      </c>
      <c r="E357" s="219">
        <f t="shared" si="266"/>
        <v>0</v>
      </c>
      <c r="F357" s="213">
        <f t="shared" si="266"/>
        <v>6</v>
      </c>
      <c r="G357" s="219">
        <f t="shared" si="266"/>
        <v>0</v>
      </c>
      <c r="H357" s="213">
        <f t="shared" si="266"/>
        <v>1</v>
      </c>
      <c r="I357" s="219">
        <f t="shared" si="266"/>
        <v>1</v>
      </c>
      <c r="J357" s="213">
        <f t="shared" si="266"/>
        <v>0</v>
      </c>
      <c r="K357" s="219">
        <f t="shared" si="266"/>
        <v>0</v>
      </c>
      <c r="L357" s="213">
        <f t="shared" si="266"/>
        <v>0</v>
      </c>
      <c r="M357" s="219">
        <f t="shared" si="266"/>
        <v>0</v>
      </c>
      <c r="N357" s="213">
        <f t="shared" si="266"/>
        <v>0</v>
      </c>
      <c r="O357" s="219">
        <f t="shared" si="266"/>
        <v>0</v>
      </c>
      <c r="P357" s="213">
        <f t="shared" si="266"/>
        <v>0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2533</v>
      </c>
      <c r="U357" s="219">
        <f>SUM(U333:U356)</f>
        <v>48</v>
      </c>
      <c r="V357" s="26"/>
      <c r="W357" s="112"/>
      <c r="X357" s="118">
        <f t="shared" si="263"/>
        <v>148</v>
      </c>
      <c r="Y357" s="118">
        <f t="shared" si="263"/>
        <v>18</v>
      </c>
      <c r="Z357" s="118">
        <f t="shared" si="263"/>
        <v>0</v>
      </c>
      <c r="AA357" s="118">
        <f t="shared" si="263"/>
        <v>0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5</v>
      </c>
      <c r="AM357" s="118">
        <f t="shared" si="264"/>
        <v>0</v>
      </c>
      <c r="AN357" s="118">
        <f t="shared" si="264"/>
        <v>0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5" thickTop="1" x14ac:dyDescent="0.3">
      <c r="A358" s="27" t="s">
        <v>126</v>
      </c>
      <c r="B358" s="214">
        <f>B357/T357</f>
        <v>0.88156336360047372</v>
      </c>
      <c r="C358" s="220">
        <f>C357/T357</f>
        <v>1.8555073035925778E-2</v>
      </c>
      <c r="D358" s="214">
        <f>D357/T357</f>
        <v>0.11567311488353731</v>
      </c>
      <c r="E358" s="220">
        <f>E357/T357</f>
        <v>0</v>
      </c>
      <c r="F358" s="214">
        <f>F357/T357</f>
        <v>2.3687327279905252E-3</v>
      </c>
      <c r="G358" s="220">
        <f>G357/T357</f>
        <v>0</v>
      </c>
      <c r="H358" s="214">
        <f>H357/T357</f>
        <v>3.9478878799842083E-4</v>
      </c>
      <c r="I358" s="220">
        <f>I357/T357</f>
        <v>3.9478878799842083E-4</v>
      </c>
      <c r="J358" s="214">
        <f>J357/T357</f>
        <v>0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1.8949861823924202E-2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3" x14ac:dyDescent="0.3">
      <c r="A359" s="27" t="s">
        <v>112</v>
      </c>
      <c r="B359" s="215">
        <f t="shared" ref="B359:U359" si="267">SUM(B339:B353)</f>
        <v>2007</v>
      </c>
      <c r="C359" s="221">
        <f t="shared" si="267"/>
        <v>44</v>
      </c>
      <c r="D359" s="215">
        <f t="shared" si="267"/>
        <v>242</v>
      </c>
      <c r="E359" s="221">
        <f t="shared" si="267"/>
        <v>0</v>
      </c>
      <c r="F359" s="215">
        <f t="shared" si="267"/>
        <v>4</v>
      </c>
      <c r="G359" s="221">
        <f t="shared" si="267"/>
        <v>0</v>
      </c>
      <c r="H359" s="215">
        <f t="shared" si="267"/>
        <v>0</v>
      </c>
      <c r="I359" s="221">
        <f t="shared" si="267"/>
        <v>0</v>
      </c>
      <c r="J359" s="215">
        <f t="shared" si="267"/>
        <v>0</v>
      </c>
      <c r="K359" s="221">
        <f t="shared" si="267"/>
        <v>0</v>
      </c>
      <c r="L359" s="215">
        <f t="shared" si="267"/>
        <v>0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2253</v>
      </c>
      <c r="U359" s="221">
        <f t="shared" si="267"/>
        <v>44</v>
      </c>
      <c r="V359" s="26"/>
      <c r="W359" s="112"/>
      <c r="X359" s="118">
        <f t="shared" ref="X359:Y371" si="268">BA140</f>
        <v>163</v>
      </c>
      <c r="Y359" s="118">
        <f>BB140</f>
        <v>23</v>
      </c>
      <c r="Z359" s="118">
        <f t="shared" ref="Z359:AI371" si="269">BC140</f>
        <v>0</v>
      </c>
      <c r="AA359" s="118">
        <f t="shared" si="269"/>
        <v>0</v>
      </c>
      <c r="AB359" s="118">
        <f t="shared" si="269"/>
        <v>0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4</v>
      </c>
      <c r="AM359" s="118">
        <f t="shared" ref="AM359:AW371" si="270">BO134</f>
        <v>0</v>
      </c>
      <c r="AN359" s="118">
        <f t="shared" si="270"/>
        <v>0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5" thickBot="1" x14ac:dyDescent="0.35">
      <c r="A360" s="18" t="s">
        <v>113</v>
      </c>
      <c r="B360" s="216">
        <f t="shared" ref="B360:U360" si="271">B357-B359</f>
        <v>226</v>
      </c>
      <c r="C360" s="222">
        <f t="shared" si="271"/>
        <v>3</v>
      </c>
      <c r="D360" s="216">
        <f t="shared" si="271"/>
        <v>51</v>
      </c>
      <c r="E360" s="222">
        <f t="shared" si="271"/>
        <v>0</v>
      </c>
      <c r="F360" s="216">
        <f t="shared" si="271"/>
        <v>2</v>
      </c>
      <c r="G360" s="222">
        <f t="shared" si="271"/>
        <v>0</v>
      </c>
      <c r="H360" s="216">
        <f t="shared" si="271"/>
        <v>1</v>
      </c>
      <c r="I360" s="222">
        <f t="shared" si="271"/>
        <v>1</v>
      </c>
      <c r="J360" s="216">
        <f t="shared" si="271"/>
        <v>0</v>
      </c>
      <c r="K360" s="222">
        <f t="shared" si="271"/>
        <v>0</v>
      </c>
      <c r="L360" s="216">
        <f t="shared" si="271"/>
        <v>0</v>
      </c>
      <c r="M360" s="222">
        <f t="shared" si="271"/>
        <v>0</v>
      </c>
      <c r="N360" s="216">
        <f t="shared" si="271"/>
        <v>0</v>
      </c>
      <c r="O360" s="222">
        <f t="shared" si="271"/>
        <v>0</v>
      </c>
      <c r="P360" s="216">
        <f t="shared" si="271"/>
        <v>0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280</v>
      </c>
      <c r="U360" s="222">
        <f t="shared" si="271"/>
        <v>4</v>
      </c>
      <c r="V360" s="26"/>
      <c r="W360" s="112"/>
      <c r="X360" s="118">
        <f t="shared" si="268"/>
        <v>179</v>
      </c>
      <c r="Y360" s="118">
        <f t="shared" si="268"/>
        <v>25</v>
      </c>
      <c r="Z360" s="118">
        <f t="shared" si="269"/>
        <v>1</v>
      </c>
      <c r="AA360" s="118">
        <f t="shared" si="269"/>
        <v>0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2</v>
      </c>
      <c r="AM360" s="118">
        <f t="shared" si="270"/>
        <v>0</v>
      </c>
      <c r="AN360" s="118">
        <f t="shared" si="270"/>
        <v>0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2485</v>
      </c>
      <c r="J361" s="238"/>
      <c r="K361" s="239"/>
      <c r="L361" s="240" t="s">
        <v>56</v>
      </c>
      <c r="M361" s="241">
        <f>U357</f>
        <v>48</v>
      </c>
      <c r="N361" s="58"/>
      <c r="O361" s="47"/>
      <c r="P361" s="51"/>
      <c r="Q361" s="48"/>
      <c r="R361" s="49" t="s">
        <v>57</v>
      </c>
      <c r="S361" s="49"/>
      <c r="T361" s="52">
        <f>I361+M361*2</f>
        <v>2581</v>
      </c>
      <c r="U361" s="50"/>
      <c r="V361" s="26"/>
      <c r="W361" s="112"/>
      <c r="X361" s="118">
        <f t="shared" si="268"/>
        <v>134</v>
      </c>
      <c r="Y361" s="118">
        <f t="shared" si="268"/>
        <v>24</v>
      </c>
      <c r="Z361" s="118">
        <f t="shared" si="269"/>
        <v>0</v>
      </c>
      <c r="AA361" s="118">
        <f t="shared" si="269"/>
        <v>0</v>
      </c>
      <c r="AB361" s="118">
        <f t="shared" si="269"/>
        <v>0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2</v>
      </c>
      <c r="AM361" s="118">
        <f t="shared" si="270"/>
        <v>0</v>
      </c>
      <c r="AN361" s="118">
        <f t="shared" si="270"/>
        <v>0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5" thickTop="1" x14ac:dyDescent="0.3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17.400315831030397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15.833333333333334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134</v>
      </c>
      <c r="Y362" s="118">
        <f t="shared" si="268"/>
        <v>20</v>
      </c>
      <c r="Z362" s="118">
        <f t="shared" si="269"/>
        <v>0</v>
      </c>
      <c r="AA362" s="118">
        <f t="shared" si="269"/>
        <v>0</v>
      </c>
      <c r="AB362" s="118">
        <f t="shared" si="269"/>
        <v>0</v>
      </c>
      <c r="AC362" s="118">
        <f t="shared" si="269"/>
        <v>0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5</v>
      </c>
      <c r="AM362" s="118">
        <f t="shared" si="270"/>
        <v>0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">
      <c r="V363" s="26"/>
      <c r="W363" s="112"/>
      <c r="X363" s="118">
        <f t="shared" si="268"/>
        <v>194</v>
      </c>
      <c r="Y363" s="118">
        <f t="shared" si="268"/>
        <v>16</v>
      </c>
      <c r="Z363" s="118">
        <f t="shared" si="269"/>
        <v>0</v>
      </c>
      <c r="AA363" s="118">
        <f t="shared" si="269"/>
        <v>0</v>
      </c>
      <c r="AB363" s="118">
        <f t="shared" si="269"/>
        <v>0</v>
      </c>
      <c r="AC363" s="118">
        <f t="shared" si="269"/>
        <v>0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5</v>
      </c>
      <c r="AM363" s="118">
        <f t="shared" si="270"/>
        <v>0</v>
      </c>
      <c r="AN363" s="118">
        <f t="shared" si="270"/>
        <v>0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3" x14ac:dyDescent="0.3">
      <c r="V364" s="26"/>
      <c r="W364" s="112"/>
      <c r="X364" s="118">
        <f t="shared" si="268"/>
        <v>188</v>
      </c>
      <c r="Y364" s="118">
        <f t="shared" si="268"/>
        <v>18</v>
      </c>
      <c r="Z364" s="118">
        <f t="shared" si="269"/>
        <v>0</v>
      </c>
      <c r="AA364" s="118">
        <f t="shared" si="269"/>
        <v>0</v>
      </c>
      <c r="AB364" s="118">
        <f t="shared" si="269"/>
        <v>0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2</v>
      </c>
      <c r="AM364" s="118">
        <f t="shared" si="270"/>
        <v>0</v>
      </c>
      <c r="AN364" s="118">
        <f t="shared" si="270"/>
        <v>0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3" x14ac:dyDescent="0.3">
      <c r="V365" s="26"/>
      <c r="W365" s="112"/>
      <c r="X365" s="118">
        <f t="shared" si="268"/>
        <v>148</v>
      </c>
      <c r="Y365" s="118">
        <f t="shared" si="268"/>
        <v>9</v>
      </c>
      <c r="Z365" s="118">
        <f t="shared" si="269"/>
        <v>0</v>
      </c>
      <c r="AA365" s="118">
        <f t="shared" si="269"/>
        <v>0</v>
      </c>
      <c r="AB365" s="118">
        <f t="shared" si="269"/>
        <v>0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1</v>
      </c>
      <c r="AM365" s="118">
        <f t="shared" si="270"/>
        <v>0</v>
      </c>
      <c r="AN365" s="118">
        <f t="shared" si="270"/>
        <v>0</v>
      </c>
      <c r="AO365" s="118">
        <f t="shared" si="270"/>
        <v>0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3" x14ac:dyDescent="0.3">
      <c r="V366" s="26"/>
      <c r="W366" s="112"/>
      <c r="X366" s="118">
        <f t="shared" si="268"/>
        <v>201</v>
      </c>
      <c r="Y366" s="118">
        <f t="shared" si="268"/>
        <v>14</v>
      </c>
      <c r="Z366" s="118">
        <f t="shared" si="269"/>
        <v>0</v>
      </c>
      <c r="AA366" s="118">
        <f t="shared" si="269"/>
        <v>0</v>
      </c>
      <c r="AB366" s="118">
        <f t="shared" si="269"/>
        <v>0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2</v>
      </c>
      <c r="AM366" s="118">
        <f t="shared" si="270"/>
        <v>0</v>
      </c>
      <c r="AN366" s="118">
        <f t="shared" si="270"/>
        <v>0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3" x14ac:dyDescent="0.3">
      <c r="V367" s="26"/>
      <c r="W367" s="112"/>
      <c r="X367" s="118">
        <f t="shared" si="268"/>
        <v>174</v>
      </c>
      <c r="Y367" s="118">
        <f t="shared" si="268"/>
        <v>13</v>
      </c>
      <c r="Z367" s="118">
        <f t="shared" si="269"/>
        <v>1</v>
      </c>
      <c r="AA367" s="118">
        <f t="shared" si="269"/>
        <v>0</v>
      </c>
      <c r="AB367" s="118">
        <f t="shared" si="269"/>
        <v>0</v>
      </c>
      <c r="AC367" s="118">
        <f t="shared" si="269"/>
        <v>0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5</v>
      </c>
      <c r="AM367" s="118">
        <f t="shared" si="270"/>
        <v>0</v>
      </c>
      <c r="AN367" s="118">
        <f t="shared" si="270"/>
        <v>0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3" x14ac:dyDescent="0.3">
      <c r="V368" s="26"/>
      <c r="W368" s="112"/>
      <c r="X368" s="118">
        <f t="shared" si="268"/>
        <v>123</v>
      </c>
      <c r="Y368" s="118">
        <f t="shared" si="268"/>
        <v>14</v>
      </c>
      <c r="Z368" s="118">
        <f t="shared" si="269"/>
        <v>0</v>
      </c>
      <c r="AA368" s="118">
        <f t="shared" si="269"/>
        <v>0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0</v>
      </c>
      <c r="AM368" s="118">
        <f t="shared" si="270"/>
        <v>0</v>
      </c>
      <c r="AN368" s="118">
        <f t="shared" si="270"/>
        <v>0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3" x14ac:dyDescent="0.3">
      <c r="V369" s="26"/>
      <c r="W369" s="112"/>
      <c r="X369" s="118">
        <f t="shared" si="268"/>
        <v>81</v>
      </c>
      <c r="Y369" s="118">
        <f t="shared" si="268"/>
        <v>8</v>
      </c>
      <c r="Z369" s="118">
        <f t="shared" si="269"/>
        <v>1</v>
      </c>
      <c r="AA369" s="118">
        <f t="shared" si="269"/>
        <v>1</v>
      </c>
      <c r="AB369" s="118">
        <f t="shared" si="269"/>
        <v>0</v>
      </c>
      <c r="AC369" s="118">
        <f t="shared" si="269"/>
        <v>0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2</v>
      </c>
      <c r="AM369" s="118">
        <f t="shared" si="270"/>
        <v>0</v>
      </c>
      <c r="AN369" s="118">
        <f t="shared" si="270"/>
        <v>0</v>
      </c>
      <c r="AO369" s="118">
        <f t="shared" si="270"/>
        <v>1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3" x14ac:dyDescent="0.3">
      <c r="V370" s="28"/>
      <c r="W370" s="112"/>
      <c r="X370" s="118">
        <f t="shared" si="268"/>
        <v>35</v>
      </c>
      <c r="Y370" s="118">
        <f t="shared" si="268"/>
        <v>7</v>
      </c>
      <c r="Z370" s="118">
        <f t="shared" si="269"/>
        <v>1</v>
      </c>
      <c r="AA370" s="118">
        <f t="shared" si="269"/>
        <v>0</v>
      </c>
      <c r="AB370" s="118">
        <f t="shared" si="269"/>
        <v>0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0</v>
      </c>
      <c r="AM370" s="118">
        <f t="shared" si="270"/>
        <v>0</v>
      </c>
      <c r="AN370" s="118">
        <f t="shared" si="270"/>
        <v>0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3" x14ac:dyDescent="0.3">
      <c r="V371" s="29"/>
      <c r="W371" s="112"/>
      <c r="X371" s="118">
        <f t="shared" si="268"/>
        <v>22</v>
      </c>
      <c r="Y371" s="118">
        <f t="shared" si="268"/>
        <v>10</v>
      </c>
      <c r="Z371" s="118">
        <f t="shared" si="269"/>
        <v>0</v>
      </c>
      <c r="AA371" s="118">
        <f t="shared" si="269"/>
        <v>0</v>
      </c>
      <c r="AB371" s="118">
        <f t="shared" si="269"/>
        <v>0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0</v>
      </c>
      <c r="AM371" s="118">
        <f t="shared" si="270"/>
        <v>0</v>
      </c>
      <c r="AN371" s="118">
        <f t="shared" si="270"/>
        <v>0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3" x14ac:dyDescent="0.3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3" x14ac:dyDescent="0.3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3" x14ac:dyDescent="0.3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3" x14ac:dyDescent="0.3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5" customHeight="1" x14ac:dyDescent="0.3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3" x14ac:dyDescent="0.3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3" x14ac:dyDescent="0.3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3" x14ac:dyDescent="0.3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3" x14ac:dyDescent="0.3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3" x14ac:dyDescent="0.3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3" x14ac:dyDescent="0.3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3" x14ac:dyDescent="0.3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3" x14ac:dyDescent="0.3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3" x14ac:dyDescent="0.3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3" x14ac:dyDescent="0.3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3" x14ac:dyDescent="0.3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3" x14ac:dyDescent="0.3">
      <c r="A388" s="248">
        <f>(H357+J357+L357+N357+P357+R357)/T357</f>
        <v>3.9478878799842083E-4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2.0833333333333332E-2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3" x14ac:dyDescent="0.3">
      <c r="A389" s="248">
        <f>(P357+R357)/T357</f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3.5" thickBot="1" x14ac:dyDescent="0.35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" thickBot="1" x14ac:dyDescent="0.35">
      <c r="A391" s="366" t="str">
        <f>A1</f>
        <v>Comptages vitesse TV/PL à Vincennes</v>
      </c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8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" x14ac:dyDescent="0.3">
      <c r="A393" s="112" t="s">
        <v>75</v>
      </c>
      <c r="E393" s="252" t="str">
        <f>BG5</f>
        <v>dimanche 26 septembre 2021</v>
      </c>
      <c r="I393" s="255" t="str">
        <f>I3</f>
        <v>Entre</v>
      </c>
      <c r="J393" s="256" t="str">
        <f>J3</f>
        <v>Rue Leroyer</v>
      </c>
      <c r="K393" s="112"/>
      <c r="L393" s="116"/>
      <c r="M393" s="112"/>
      <c r="N393" s="112"/>
      <c r="O393" s="112" t="str">
        <f>O3</f>
        <v>Et</v>
      </c>
      <c r="P393" s="234" t="str">
        <f>P3</f>
        <v>Rue Crébillon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5" thickBot="1" x14ac:dyDescent="0.35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5" thickTop="1" x14ac:dyDescent="0.3">
      <c r="A398" s="27" t="s">
        <v>29</v>
      </c>
      <c r="B398" s="212">
        <f t="shared" ref="B398:B406" si="273">X414</f>
        <v>25</v>
      </c>
      <c r="C398" s="218">
        <f t="shared" ref="C398:C406" si="274">AL414</f>
        <v>1</v>
      </c>
      <c r="D398" s="212">
        <f t="shared" ref="D398:D406" si="275">Y414</f>
        <v>4</v>
      </c>
      <c r="E398" s="218">
        <f t="shared" ref="E398:E406" si="276">AM414</f>
        <v>0</v>
      </c>
      <c r="F398" s="212">
        <f t="shared" ref="F398:F406" si="277">Z414</f>
        <v>0</v>
      </c>
      <c r="G398" s="218">
        <f t="shared" ref="G398:G406" si="278">AN414</f>
        <v>0</v>
      </c>
      <c r="H398" s="212">
        <f t="shared" ref="H398:H406" si="279">AA414</f>
        <v>0</v>
      </c>
      <c r="I398" s="218">
        <f t="shared" ref="I398:I406" si="280">AO414</f>
        <v>0</v>
      </c>
      <c r="J398" s="212">
        <f t="shared" ref="J398:J406" si="281">AB414</f>
        <v>0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29</v>
      </c>
      <c r="U398" s="218">
        <f t="shared" ref="U398:U421" si="291">SUM(C398,E398,G398,I398,K398,M398,O398,Q398,S398)</f>
        <v>1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3" x14ac:dyDescent="0.3">
      <c r="A399" s="27" t="s">
        <v>30</v>
      </c>
      <c r="B399" s="212">
        <f t="shared" si="273"/>
        <v>24</v>
      </c>
      <c r="C399" s="218">
        <f t="shared" si="274"/>
        <v>0</v>
      </c>
      <c r="D399" s="212">
        <f t="shared" si="275"/>
        <v>3</v>
      </c>
      <c r="E399" s="218">
        <f t="shared" si="276"/>
        <v>0</v>
      </c>
      <c r="F399" s="212">
        <f t="shared" si="277"/>
        <v>0</v>
      </c>
      <c r="G399" s="218">
        <f t="shared" si="278"/>
        <v>0</v>
      </c>
      <c r="H399" s="212">
        <f t="shared" si="279"/>
        <v>0</v>
      </c>
      <c r="I399" s="218">
        <f t="shared" si="280"/>
        <v>0</v>
      </c>
      <c r="J399" s="212">
        <f t="shared" si="281"/>
        <v>0</v>
      </c>
      <c r="K399" s="218">
        <f t="shared" si="282"/>
        <v>0</v>
      </c>
      <c r="L399" s="212">
        <f t="shared" si="283"/>
        <v>0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27</v>
      </c>
      <c r="U399" s="218">
        <f t="shared" si="291"/>
        <v>0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3" x14ac:dyDescent="0.3">
      <c r="A400" s="27" t="s">
        <v>31</v>
      </c>
      <c r="B400" s="212">
        <f t="shared" si="273"/>
        <v>14</v>
      </c>
      <c r="C400" s="218">
        <f t="shared" si="274"/>
        <v>0</v>
      </c>
      <c r="D400" s="212">
        <f t="shared" si="275"/>
        <v>4</v>
      </c>
      <c r="E400" s="218">
        <f t="shared" si="276"/>
        <v>0</v>
      </c>
      <c r="F400" s="212">
        <f t="shared" si="277"/>
        <v>0</v>
      </c>
      <c r="G400" s="218">
        <f t="shared" si="278"/>
        <v>0</v>
      </c>
      <c r="H400" s="212">
        <f t="shared" si="279"/>
        <v>0</v>
      </c>
      <c r="I400" s="218">
        <f t="shared" si="280"/>
        <v>0</v>
      </c>
      <c r="J400" s="212">
        <f t="shared" si="281"/>
        <v>0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18</v>
      </c>
      <c r="U400" s="218">
        <f t="shared" si="291"/>
        <v>0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3" x14ac:dyDescent="0.3">
      <c r="A401" s="27" t="s">
        <v>32</v>
      </c>
      <c r="B401" s="212">
        <f t="shared" si="273"/>
        <v>11</v>
      </c>
      <c r="C401" s="218">
        <f t="shared" si="274"/>
        <v>0</v>
      </c>
      <c r="D401" s="212">
        <f t="shared" si="275"/>
        <v>2</v>
      </c>
      <c r="E401" s="218">
        <f t="shared" si="276"/>
        <v>0</v>
      </c>
      <c r="F401" s="212">
        <f t="shared" si="277"/>
        <v>0</v>
      </c>
      <c r="G401" s="218">
        <f t="shared" si="278"/>
        <v>0</v>
      </c>
      <c r="H401" s="212">
        <f t="shared" si="279"/>
        <v>0</v>
      </c>
      <c r="I401" s="218">
        <f t="shared" si="280"/>
        <v>0</v>
      </c>
      <c r="J401" s="212">
        <f t="shared" si="281"/>
        <v>0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13</v>
      </c>
      <c r="U401" s="218">
        <f t="shared" si="291"/>
        <v>0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3" x14ac:dyDescent="0.3">
      <c r="A402" s="27" t="s">
        <v>33</v>
      </c>
      <c r="B402" s="212">
        <f t="shared" si="273"/>
        <v>8</v>
      </c>
      <c r="C402" s="218">
        <f t="shared" si="274"/>
        <v>0</v>
      </c>
      <c r="D402" s="212">
        <f t="shared" si="275"/>
        <v>1</v>
      </c>
      <c r="E402" s="218">
        <f t="shared" si="276"/>
        <v>0</v>
      </c>
      <c r="F402" s="212">
        <f t="shared" si="277"/>
        <v>1</v>
      </c>
      <c r="G402" s="218">
        <f t="shared" si="278"/>
        <v>0</v>
      </c>
      <c r="H402" s="212">
        <f t="shared" si="279"/>
        <v>0</v>
      </c>
      <c r="I402" s="218">
        <f t="shared" si="280"/>
        <v>0</v>
      </c>
      <c r="J402" s="212">
        <f t="shared" si="281"/>
        <v>0</v>
      </c>
      <c r="K402" s="218">
        <f t="shared" si="282"/>
        <v>0</v>
      </c>
      <c r="L402" s="212">
        <f t="shared" si="283"/>
        <v>0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10</v>
      </c>
      <c r="U402" s="218">
        <f t="shared" si="291"/>
        <v>0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3" x14ac:dyDescent="0.3">
      <c r="A403" s="27" t="s">
        <v>34</v>
      </c>
      <c r="B403" s="212">
        <f t="shared" si="273"/>
        <v>11</v>
      </c>
      <c r="C403" s="218">
        <f t="shared" si="274"/>
        <v>1</v>
      </c>
      <c r="D403" s="212">
        <f t="shared" si="275"/>
        <v>1</v>
      </c>
      <c r="E403" s="218">
        <f t="shared" si="276"/>
        <v>0</v>
      </c>
      <c r="F403" s="212">
        <f t="shared" si="277"/>
        <v>0</v>
      </c>
      <c r="G403" s="218">
        <f t="shared" si="278"/>
        <v>0</v>
      </c>
      <c r="H403" s="212">
        <f t="shared" si="279"/>
        <v>0</v>
      </c>
      <c r="I403" s="218">
        <f t="shared" si="280"/>
        <v>0</v>
      </c>
      <c r="J403" s="212">
        <f t="shared" si="281"/>
        <v>0</v>
      </c>
      <c r="K403" s="218">
        <f t="shared" si="282"/>
        <v>0</v>
      </c>
      <c r="L403" s="212">
        <f t="shared" si="283"/>
        <v>0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12</v>
      </c>
      <c r="U403" s="218">
        <f t="shared" si="291"/>
        <v>1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3" x14ac:dyDescent="0.3">
      <c r="A404" s="27" t="s">
        <v>35</v>
      </c>
      <c r="B404" s="212">
        <f t="shared" si="273"/>
        <v>9</v>
      </c>
      <c r="C404" s="218">
        <f t="shared" si="274"/>
        <v>0</v>
      </c>
      <c r="D404" s="212">
        <f t="shared" si="275"/>
        <v>2</v>
      </c>
      <c r="E404" s="218">
        <f t="shared" si="276"/>
        <v>0</v>
      </c>
      <c r="F404" s="212">
        <f t="shared" si="277"/>
        <v>1</v>
      </c>
      <c r="G404" s="218">
        <f t="shared" si="278"/>
        <v>0</v>
      </c>
      <c r="H404" s="212">
        <f t="shared" si="279"/>
        <v>0</v>
      </c>
      <c r="I404" s="218">
        <f t="shared" si="280"/>
        <v>0</v>
      </c>
      <c r="J404" s="212">
        <f t="shared" si="281"/>
        <v>0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12</v>
      </c>
      <c r="U404" s="218">
        <f t="shared" si="291"/>
        <v>0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" x14ac:dyDescent="0.3">
      <c r="A405" s="27" t="s">
        <v>36</v>
      </c>
      <c r="B405" s="212">
        <f t="shared" si="273"/>
        <v>19</v>
      </c>
      <c r="C405" s="218">
        <f t="shared" si="274"/>
        <v>0</v>
      </c>
      <c r="D405" s="212">
        <f t="shared" si="275"/>
        <v>4</v>
      </c>
      <c r="E405" s="218">
        <f t="shared" si="276"/>
        <v>0</v>
      </c>
      <c r="F405" s="212">
        <f t="shared" si="277"/>
        <v>0</v>
      </c>
      <c r="G405" s="218">
        <f t="shared" si="278"/>
        <v>0</v>
      </c>
      <c r="H405" s="212">
        <f t="shared" si="279"/>
        <v>0</v>
      </c>
      <c r="I405" s="218">
        <f t="shared" si="280"/>
        <v>0</v>
      </c>
      <c r="J405" s="212">
        <f t="shared" si="281"/>
        <v>0</v>
      </c>
      <c r="K405" s="218">
        <f t="shared" si="282"/>
        <v>0</v>
      </c>
      <c r="L405" s="212">
        <f t="shared" si="283"/>
        <v>0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23</v>
      </c>
      <c r="U405" s="218">
        <f t="shared" si="291"/>
        <v>0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.5" x14ac:dyDescent="0.35">
      <c r="A406" s="27" t="s">
        <v>37</v>
      </c>
      <c r="B406" s="212">
        <f t="shared" si="273"/>
        <v>22</v>
      </c>
      <c r="C406" s="218">
        <f t="shared" si="274"/>
        <v>0</v>
      </c>
      <c r="D406" s="212">
        <f t="shared" si="275"/>
        <v>13</v>
      </c>
      <c r="E406" s="218">
        <f t="shared" si="276"/>
        <v>0</v>
      </c>
      <c r="F406" s="212">
        <f t="shared" si="277"/>
        <v>0</v>
      </c>
      <c r="G406" s="218">
        <f t="shared" si="278"/>
        <v>0</v>
      </c>
      <c r="H406" s="212">
        <f t="shared" si="279"/>
        <v>0</v>
      </c>
      <c r="I406" s="218">
        <f t="shared" si="280"/>
        <v>0</v>
      </c>
      <c r="J406" s="212">
        <f t="shared" si="281"/>
        <v>0</v>
      </c>
      <c r="K406" s="218">
        <f t="shared" si="282"/>
        <v>0</v>
      </c>
      <c r="L406" s="212">
        <f t="shared" si="283"/>
        <v>0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35</v>
      </c>
      <c r="U406" s="218">
        <f t="shared" si="291"/>
        <v>0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3" x14ac:dyDescent="0.3">
      <c r="A407" s="27" t="s">
        <v>38</v>
      </c>
      <c r="B407" s="212">
        <f t="shared" ref="B407:B421" si="293">X424</f>
        <v>56</v>
      </c>
      <c r="C407" s="218">
        <f t="shared" ref="C407:C421" si="294">AL424</f>
        <v>2</v>
      </c>
      <c r="D407" s="212">
        <f t="shared" ref="D407:D421" si="295">Y424</f>
        <v>17</v>
      </c>
      <c r="E407" s="218">
        <f t="shared" ref="E407:E421" si="296">AM424</f>
        <v>0</v>
      </c>
      <c r="F407" s="212">
        <f t="shared" ref="F407:F421" si="297">Z424</f>
        <v>0</v>
      </c>
      <c r="G407" s="218">
        <f t="shared" ref="G407:G421" si="298">AN424</f>
        <v>0</v>
      </c>
      <c r="H407" s="212">
        <f t="shared" ref="H407:H421" si="299">AA424</f>
        <v>0</v>
      </c>
      <c r="I407" s="218">
        <f t="shared" ref="I407:I421" si="300">AO424</f>
        <v>0</v>
      </c>
      <c r="J407" s="212">
        <f t="shared" ref="J407:J421" si="301">AB424</f>
        <v>0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73</v>
      </c>
      <c r="U407" s="218">
        <f t="shared" si="291"/>
        <v>2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3" x14ac:dyDescent="0.3">
      <c r="A408" s="27" t="s">
        <v>39</v>
      </c>
      <c r="B408" s="212">
        <f t="shared" si="293"/>
        <v>80</v>
      </c>
      <c r="C408" s="218">
        <f t="shared" si="294"/>
        <v>4</v>
      </c>
      <c r="D408" s="212">
        <f t="shared" si="295"/>
        <v>19</v>
      </c>
      <c r="E408" s="218">
        <f t="shared" si="296"/>
        <v>0</v>
      </c>
      <c r="F408" s="212">
        <f t="shared" si="297"/>
        <v>0</v>
      </c>
      <c r="G408" s="218">
        <f t="shared" si="298"/>
        <v>0</v>
      </c>
      <c r="H408" s="212">
        <f t="shared" si="299"/>
        <v>0</v>
      </c>
      <c r="I408" s="218">
        <f t="shared" si="300"/>
        <v>0</v>
      </c>
      <c r="J408" s="212">
        <f t="shared" si="301"/>
        <v>0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0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99</v>
      </c>
      <c r="U408" s="218">
        <f t="shared" si="291"/>
        <v>4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3" x14ac:dyDescent="0.3">
      <c r="A409" s="27" t="s">
        <v>40</v>
      </c>
      <c r="B409" s="212">
        <f t="shared" si="293"/>
        <v>127</v>
      </c>
      <c r="C409" s="218">
        <f t="shared" si="294"/>
        <v>5</v>
      </c>
      <c r="D409" s="212">
        <f t="shared" si="295"/>
        <v>15</v>
      </c>
      <c r="E409" s="218">
        <f t="shared" si="296"/>
        <v>0</v>
      </c>
      <c r="F409" s="212">
        <f t="shared" si="297"/>
        <v>0</v>
      </c>
      <c r="G409" s="218">
        <f t="shared" si="298"/>
        <v>0</v>
      </c>
      <c r="H409" s="212">
        <f t="shared" si="299"/>
        <v>0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142</v>
      </c>
      <c r="U409" s="218">
        <f t="shared" si="291"/>
        <v>5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3" x14ac:dyDescent="0.3">
      <c r="A410" s="27" t="s">
        <v>41</v>
      </c>
      <c r="B410" s="212">
        <f t="shared" si="293"/>
        <v>121</v>
      </c>
      <c r="C410" s="218">
        <f t="shared" si="294"/>
        <v>3</v>
      </c>
      <c r="D410" s="212">
        <f t="shared" si="295"/>
        <v>13</v>
      </c>
      <c r="E410" s="218">
        <f t="shared" si="296"/>
        <v>0</v>
      </c>
      <c r="F410" s="212">
        <f t="shared" si="297"/>
        <v>0</v>
      </c>
      <c r="G410" s="218">
        <f t="shared" si="298"/>
        <v>0</v>
      </c>
      <c r="H410" s="212">
        <f t="shared" si="299"/>
        <v>0</v>
      </c>
      <c r="I410" s="218">
        <f t="shared" si="300"/>
        <v>0</v>
      </c>
      <c r="J410" s="212">
        <f t="shared" si="301"/>
        <v>2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136</v>
      </c>
      <c r="U410" s="218">
        <f t="shared" si="291"/>
        <v>3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" x14ac:dyDescent="0.3">
      <c r="A411" s="27" t="s">
        <v>42</v>
      </c>
      <c r="B411" s="212">
        <f t="shared" si="293"/>
        <v>110</v>
      </c>
      <c r="C411" s="218">
        <f t="shared" si="294"/>
        <v>4</v>
      </c>
      <c r="D411" s="212">
        <f t="shared" si="295"/>
        <v>20</v>
      </c>
      <c r="E411" s="218">
        <f t="shared" si="296"/>
        <v>0</v>
      </c>
      <c r="F411" s="212">
        <f t="shared" si="297"/>
        <v>1</v>
      </c>
      <c r="G411" s="218">
        <f t="shared" si="298"/>
        <v>0</v>
      </c>
      <c r="H411" s="212">
        <f t="shared" si="299"/>
        <v>0</v>
      </c>
      <c r="I411" s="218">
        <f t="shared" si="300"/>
        <v>0</v>
      </c>
      <c r="J411" s="212">
        <f t="shared" si="301"/>
        <v>0</v>
      </c>
      <c r="K411" s="218">
        <f t="shared" si="302"/>
        <v>0</v>
      </c>
      <c r="L411" s="212">
        <f t="shared" si="303"/>
        <v>0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131</v>
      </c>
      <c r="U411" s="218">
        <f t="shared" si="291"/>
        <v>4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3" x14ac:dyDescent="0.3">
      <c r="A412" s="27" t="s">
        <v>43</v>
      </c>
      <c r="B412" s="212">
        <f t="shared" si="293"/>
        <v>80</v>
      </c>
      <c r="C412" s="218">
        <f t="shared" si="294"/>
        <v>4</v>
      </c>
      <c r="D412" s="212">
        <f t="shared" si="295"/>
        <v>16</v>
      </c>
      <c r="E412" s="218">
        <f t="shared" si="296"/>
        <v>0</v>
      </c>
      <c r="F412" s="212">
        <f t="shared" si="297"/>
        <v>1</v>
      </c>
      <c r="G412" s="218">
        <f t="shared" si="298"/>
        <v>0</v>
      </c>
      <c r="H412" s="212">
        <f t="shared" si="299"/>
        <v>0</v>
      </c>
      <c r="I412" s="218">
        <f t="shared" si="300"/>
        <v>0</v>
      </c>
      <c r="J412" s="212">
        <f t="shared" si="301"/>
        <v>0</v>
      </c>
      <c r="K412" s="218">
        <f t="shared" si="302"/>
        <v>0</v>
      </c>
      <c r="L412" s="212">
        <f t="shared" si="303"/>
        <v>0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97</v>
      </c>
      <c r="U412" s="218">
        <f t="shared" si="291"/>
        <v>4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3" x14ac:dyDescent="0.3">
      <c r="A413" s="27" t="s">
        <v>44</v>
      </c>
      <c r="B413" s="212">
        <f t="shared" si="293"/>
        <v>117</v>
      </c>
      <c r="C413" s="218">
        <f t="shared" si="294"/>
        <v>4</v>
      </c>
      <c r="D413" s="212">
        <f t="shared" si="295"/>
        <v>13</v>
      </c>
      <c r="E413" s="218">
        <f t="shared" si="296"/>
        <v>0</v>
      </c>
      <c r="F413" s="212">
        <f t="shared" si="297"/>
        <v>1</v>
      </c>
      <c r="G413" s="218">
        <f t="shared" si="298"/>
        <v>0</v>
      </c>
      <c r="H413" s="212">
        <f t="shared" si="299"/>
        <v>0</v>
      </c>
      <c r="I413" s="218">
        <f t="shared" si="300"/>
        <v>0</v>
      </c>
      <c r="J413" s="212">
        <f t="shared" si="301"/>
        <v>0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0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131</v>
      </c>
      <c r="U413" s="218">
        <f t="shared" si="291"/>
        <v>4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3" x14ac:dyDescent="0.3">
      <c r="A414" s="27" t="s">
        <v>45</v>
      </c>
      <c r="B414" s="212">
        <f t="shared" si="293"/>
        <v>106</v>
      </c>
      <c r="C414" s="218">
        <f t="shared" si="294"/>
        <v>2</v>
      </c>
      <c r="D414" s="212">
        <f t="shared" si="295"/>
        <v>15</v>
      </c>
      <c r="E414" s="218">
        <f t="shared" si="296"/>
        <v>0</v>
      </c>
      <c r="F414" s="212">
        <f t="shared" si="297"/>
        <v>1</v>
      </c>
      <c r="G414" s="218">
        <f t="shared" si="298"/>
        <v>0</v>
      </c>
      <c r="H414" s="212">
        <f t="shared" si="299"/>
        <v>0</v>
      </c>
      <c r="I414" s="218">
        <f t="shared" si="300"/>
        <v>0</v>
      </c>
      <c r="J414" s="212">
        <f t="shared" si="301"/>
        <v>0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122</v>
      </c>
      <c r="U414" s="218">
        <f t="shared" si="291"/>
        <v>2</v>
      </c>
      <c r="V414" s="26"/>
      <c r="W414" s="112"/>
      <c r="X414" s="118">
        <f t="shared" ref="X414:AI422" si="311">BA153</f>
        <v>25</v>
      </c>
      <c r="Y414" s="118">
        <f t="shared" si="311"/>
        <v>4</v>
      </c>
      <c r="Z414" s="118">
        <f t="shared" si="311"/>
        <v>0</v>
      </c>
      <c r="AA414" s="118">
        <f t="shared" si="311"/>
        <v>0</v>
      </c>
      <c r="AB414" s="118">
        <f t="shared" si="311"/>
        <v>0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1</v>
      </c>
      <c r="AM414" s="118">
        <f t="shared" ref="AM414:AW422" si="312">BO147</f>
        <v>0</v>
      </c>
      <c r="AN414" s="118">
        <f t="shared" si="312"/>
        <v>0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3" x14ac:dyDescent="0.3">
      <c r="A415" s="27" t="s">
        <v>46</v>
      </c>
      <c r="B415" s="212">
        <f t="shared" si="293"/>
        <v>96</v>
      </c>
      <c r="C415" s="218">
        <f t="shared" si="294"/>
        <v>1</v>
      </c>
      <c r="D415" s="212">
        <f t="shared" si="295"/>
        <v>14</v>
      </c>
      <c r="E415" s="218">
        <f t="shared" si="296"/>
        <v>1</v>
      </c>
      <c r="F415" s="212">
        <f t="shared" si="297"/>
        <v>0</v>
      </c>
      <c r="G415" s="218">
        <f t="shared" si="298"/>
        <v>0</v>
      </c>
      <c r="H415" s="212">
        <f t="shared" si="299"/>
        <v>0</v>
      </c>
      <c r="I415" s="218">
        <f t="shared" si="300"/>
        <v>0</v>
      </c>
      <c r="J415" s="212">
        <f t="shared" si="301"/>
        <v>0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110</v>
      </c>
      <c r="U415" s="218">
        <f t="shared" si="291"/>
        <v>2</v>
      </c>
      <c r="V415" s="26"/>
      <c r="W415" s="112"/>
      <c r="X415" s="118">
        <f t="shared" si="311"/>
        <v>24</v>
      </c>
      <c r="Y415" s="118">
        <f t="shared" si="311"/>
        <v>3</v>
      </c>
      <c r="Z415" s="118">
        <f t="shared" si="311"/>
        <v>0</v>
      </c>
      <c r="AA415" s="118">
        <f t="shared" si="311"/>
        <v>0</v>
      </c>
      <c r="AB415" s="118">
        <f t="shared" si="311"/>
        <v>0</v>
      </c>
      <c r="AC415" s="118">
        <f t="shared" si="311"/>
        <v>0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0</v>
      </c>
      <c r="AM415" s="118">
        <f t="shared" si="312"/>
        <v>0</v>
      </c>
      <c r="AN415" s="118">
        <f t="shared" si="312"/>
        <v>0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3" x14ac:dyDescent="0.3">
      <c r="A416" s="27" t="s">
        <v>47</v>
      </c>
      <c r="B416" s="212">
        <f t="shared" si="293"/>
        <v>143</v>
      </c>
      <c r="C416" s="218">
        <f t="shared" si="294"/>
        <v>4</v>
      </c>
      <c r="D416" s="212">
        <f t="shared" si="295"/>
        <v>30</v>
      </c>
      <c r="E416" s="218">
        <f t="shared" si="296"/>
        <v>1</v>
      </c>
      <c r="F416" s="212">
        <f t="shared" si="297"/>
        <v>1</v>
      </c>
      <c r="G416" s="218">
        <f t="shared" si="298"/>
        <v>0</v>
      </c>
      <c r="H416" s="212">
        <f t="shared" si="299"/>
        <v>0</v>
      </c>
      <c r="I416" s="218">
        <f t="shared" si="300"/>
        <v>0</v>
      </c>
      <c r="J416" s="212">
        <f t="shared" si="301"/>
        <v>0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174</v>
      </c>
      <c r="U416" s="218">
        <f t="shared" si="291"/>
        <v>5</v>
      </c>
      <c r="V416" s="26"/>
      <c r="W416" s="112"/>
      <c r="X416" s="118">
        <f t="shared" si="311"/>
        <v>14</v>
      </c>
      <c r="Y416" s="118">
        <f t="shared" si="311"/>
        <v>4</v>
      </c>
      <c r="Z416" s="118">
        <f t="shared" si="311"/>
        <v>0</v>
      </c>
      <c r="AA416" s="118">
        <f t="shared" si="311"/>
        <v>0</v>
      </c>
      <c r="AB416" s="118">
        <f t="shared" si="311"/>
        <v>0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0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3" x14ac:dyDescent="0.3">
      <c r="A417" s="27" t="s">
        <v>48</v>
      </c>
      <c r="B417" s="212">
        <f t="shared" si="293"/>
        <v>148</v>
      </c>
      <c r="C417" s="218">
        <f t="shared" si="294"/>
        <v>2</v>
      </c>
      <c r="D417" s="212">
        <f t="shared" si="295"/>
        <v>31</v>
      </c>
      <c r="E417" s="218">
        <f t="shared" si="296"/>
        <v>1</v>
      </c>
      <c r="F417" s="212">
        <f t="shared" si="297"/>
        <v>2</v>
      </c>
      <c r="G417" s="218">
        <f t="shared" si="298"/>
        <v>0</v>
      </c>
      <c r="H417" s="212">
        <f t="shared" si="299"/>
        <v>0</v>
      </c>
      <c r="I417" s="218">
        <f t="shared" si="300"/>
        <v>0</v>
      </c>
      <c r="J417" s="212">
        <f t="shared" si="301"/>
        <v>0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181</v>
      </c>
      <c r="U417" s="218">
        <f t="shared" si="291"/>
        <v>3</v>
      </c>
      <c r="V417" s="26"/>
      <c r="W417" s="112"/>
      <c r="X417" s="118">
        <f t="shared" si="311"/>
        <v>11</v>
      </c>
      <c r="Y417" s="118">
        <f t="shared" si="311"/>
        <v>2</v>
      </c>
      <c r="Z417" s="118">
        <f t="shared" si="311"/>
        <v>0</v>
      </c>
      <c r="AA417" s="118">
        <f t="shared" si="311"/>
        <v>0</v>
      </c>
      <c r="AB417" s="118">
        <f t="shared" si="311"/>
        <v>0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0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3" x14ac:dyDescent="0.3">
      <c r="A418" s="27" t="s">
        <v>49</v>
      </c>
      <c r="B418" s="212">
        <f t="shared" si="293"/>
        <v>83</v>
      </c>
      <c r="C418" s="218">
        <f t="shared" si="294"/>
        <v>4</v>
      </c>
      <c r="D418" s="212">
        <f t="shared" si="295"/>
        <v>16</v>
      </c>
      <c r="E418" s="218">
        <f t="shared" si="296"/>
        <v>0</v>
      </c>
      <c r="F418" s="212">
        <f t="shared" si="297"/>
        <v>0</v>
      </c>
      <c r="G418" s="218">
        <f t="shared" si="298"/>
        <v>0</v>
      </c>
      <c r="H418" s="212">
        <f t="shared" si="299"/>
        <v>0</v>
      </c>
      <c r="I418" s="218">
        <f t="shared" si="300"/>
        <v>0</v>
      </c>
      <c r="J418" s="212">
        <f t="shared" si="301"/>
        <v>0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99</v>
      </c>
      <c r="U418" s="218">
        <f t="shared" si="291"/>
        <v>4</v>
      </c>
      <c r="V418" s="26"/>
      <c r="W418" s="112"/>
      <c r="X418" s="118">
        <f t="shared" si="311"/>
        <v>8</v>
      </c>
      <c r="Y418" s="118">
        <f t="shared" si="311"/>
        <v>1</v>
      </c>
      <c r="Z418" s="118">
        <f t="shared" si="311"/>
        <v>1</v>
      </c>
      <c r="AA418" s="118">
        <f t="shared" si="311"/>
        <v>0</v>
      </c>
      <c r="AB418" s="118">
        <f t="shared" si="311"/>
        <v>0</v>
      </c>
      <c r="AC418" s="118">
        <f t="shared" si="311"/>
        <v>0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0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3" x14ac:dyDescent="0.3">
      <c r="A419" s="27" t="s">
        <v>50</v>
      </c>
      <c r="B419" s="212">
        <f t="shared" si="293"/>
        <v>54</v>
      </c>
      <c r="C419" s="218">
        <f t="shared" si="294"/>
        <v>0</v>
      </c>
      <c r="D419" s="212">
        <f t="shared" si="295"/>
        <v>9</v>
      </c>
      <c r="E419" s="218">
        <f t="shared" si="296"/>
        <v>0</v>
      </c>
      <c r="F419" s="212">
        <f t="shared" si="297"/>
        <v>0</v>
      </c>
      <c r="G419" s="218">
        <f t="shared" si="298"/>
        <v>0</v>
      </c>
      <c r="H419" s="212">
        <f t="shared" si="299"/>
        <v>0</v>
      </c>
      <c r="I419" s="218">
        <f t="shared" si="300"/>
        <v>0</v>
      </c>
      <c r="J419" s="212">
        <f t="shared" si="301"/>
        <v>0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63</v>
      </c>
      <c r="U419" s="218">
        <f t="shared" si="291"/>
        <v>0</v>
      </c>
      <c r="V419" s="26"/>
      <c r="W419" s="112"/>
      <c r="X419" s="118">
        <f t="shared" si="311"/>
        <v>11</v>
      </c>
      <c r="Y419" s="118">
        <f t="shared" si="311"/>
        <v>1</v>
      </c>
      <c r="Z419" s="118">
        <f t="shared" si="311"/>
        <v>0</v>
      </c>
      <c r="AA419" s="118">
        <f t="shared" si="311"/>
        <v>0</v>
      </c>
      <c r="AB419" s="118">
        <f t="shared" si="311"/>
        <v>0</v>
      </c>
      <c r="AC419" s="118">
        <f t="shared" si="311"/>
        <v>0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1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3" x14ac:dyDescent="0.3">
      <c r="A420" s="27" t="s">
        <v>51</v>
      </c>
      <c r="B420" s="212">
        <f t="shared" si="293"/>
        <v>27</v>
      </c>
      <c r="C420" s="218">
        <f t="shared" si="294"/>
        <v>0</v>
      </c>
      <c r="D420" s="212">
        <f t="shared" si="295"/>
        <v>10</v>
      </c>
      <c r="E420" s="218">
        <f t="shared" si="296"/>
        <v>0</v>
      </c>
      <c r="F420" s="212">
        <f t="shared" si="297"/>
        <v>1</v>
      </c>
      <c r="G420" s="218">
        <f t="shared" si="298"/>
        <v>0</v>
      </c>
      <c r="H420" s="212">
        <f t="shared" si="299"/>
        <v>0</v>
      </c>
      <c r="I420" s="218">
        <f t="shared" si="300"/>
        <v>0</v>
      </c>
      <c r="J420" s="212">
        <f t="shared" si="301"/>
        <v>0</v>
      </c>
      <c r="K420" s="218">
        <f t="shared" si="302"/>
        <v>0</v>
      </c>
      <c r="L420" s="212">
        <f t="shared" si="303"/>
        <v>0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38</v>
      </c>
      <c r="U420" s="218">
        <f t="shared" si="291"/>
        <v>0</v>
      </c>
      <c r="V420" s="26"/>
      <c r="W420" s="112"/>
      <c r="X420" s="118">
        <f t="shared" si="311"/>
        <v>9</v>
      </c>
      <c r="Y420" s="118">
        <f t="shared" si="311"/>
        <v>2</v>
      </c>
      <c r="Z420" s="118">
        <f t="shared" si="311"/>
        <v>1</v>
      </c>
      <c r="AA420" s="118">
        <f t="shared" si="311"/>
        <v>0</v>
      </c>
      <c r="AB420" s="118">
        <f t="shared" si="311"/>
        <v>0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0</v>
      </c>
      <c r="AM420" s="118">
        <f t="shared" si="312"/>
        <v>0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5" thickBot="1" x14ac:dyDescent="0.35">
      <c r="A421" s="18" t="s">
        <v>52</v>
      </c>
      <c r="B421" s="212">
        <f t="shared" si="293"/>
        <v>16</v>
      </c>
      <c r="C421" s="218">
        <f t="shared" si="294"/>
        <v>0</v>
      </c>
      <c r="D421" s="212">
        <f t="shared" si="295"/>
        <v>5</v>
      </c>
      <c r="E421" s="218">
        <f t="shared" si="296"/>
        <v>0</v>
      </c>
      <c r="F421" s="212">
        <f t="shared" si="297"/>
        <v>0</v>
      </c>
      <c r="G421" s="218">
        <f t="shared" si="298"/>
        <v>0</v>
      </c>
      <c r="H421" s="212">
        <f t="shared" si="299"/>
        <v>0</v>
      </c>
      <c r="I421" s="218">
        <f t="shared" si="300"/>
        <v>0</v>
      </c>
      <c r="J421" s="212">
        <f t="shared" si="301"/>
        <v>0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21</v>
      </c>
      <c r="U421" s="218">
        <f t="shared" si="291"/>
        <v>0</v>
      </c>
      <c r="V421" s="26"/>
      <c r="W421" s="112"/>
      <c r="X421" s="118">
        <f t="shared" si="311"/>
        <v>19</v>
      </c>
      <c r="Y421" s="118">
        <f t="shared" si="311"/>
        <v>4</v>
      </c>
      <c r="Z421" s="118">
        <f t="shared" si="311"/>
        <v>0</v>
      </c>
      <c r="AA421" s="118">
        <f t="shared" si="311"/>
        <v>0</v>
      </c>
      <c r="AB421" s="118">
        <f t="shared" si="311"/>
        <v>0</v>
      </c>
      <c r="AC421" s="118">
        <f t="shared" si="311"/>
        <v>0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0</v>
      </c>
      <c r="AM421" s="118">
        <f t="shared" si="312"/>
        <v>0</v>
      </c>
      <c r="AN421" s="118">
        <f t="shared" si="312"/>
        <v>0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4" thickTop="1" thickBot="1" x14ac:dyDescent="0.35">
      <c r="A422" s="25" t="s">
        <v>53</v>
      </c>
      <c r="B422" s="213">
        <f t="shared" ref="B422:Q422" si="314">SUM(B398:B421)</f>
        <v>1507</v>
      </c>
      <c r="C422" s="219">
        <f t="shared" si="314"/>
        <v>41</v>
      </c>
      <c r="D422" s="213">
        <f t="shared" si="314"/>
        <v>277</v>
      </c>
      <c r="E422" s="219">
        <f t="shared" si="314"/>
        <v>3</v>
      </c>
      <c r="F422" s="213">
        <f t="shared" si="314"/>
        <v>10</v>
      </c>
      <c r="G422" s="219">
        <f t="shared" si="314"/>
        <v>0</v>
      </c>
      <c r="H422" s="213">
        <f t="shared" si="314"/>
        <v>0</v>
      </c>
      <c r="I422" s="219">
        <f t="shared" si="314"/>
        <v>0</v>
      </c>
      <c r="J422" s="213">
        <f t="shared" si="314"/>
        <v>2</v>
      </c>
      <c r="K422" s="219">
        <f t="shared" si="314"/>
        <v>0</v>
      </c>
      <c r="L422" s="213">
        <f t="shared" si="314"/>
        <v>0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0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1796</v>
      </c>
      <c r="U422" s="219">
        <f>SUM(U398:U421)</f>
        <v>44</v>
      </c>
      <c r="V422" s="26"/>
      <c r="W422" s="112"/>
      <c r="X422" s="118">
        <f t="shared" si="311"/>
        <v>22</v>
      </c>
      <c r="Y422" s="118">
        <f t="shared" si="311"/>
        <v>13</v>
      </c>
      <c r="Z422" s="118">
        <f t="shared" si="311"/>
        <v>0</v>
      </c>
      <c r="AA422" s="118">
        <f t="shared" si="311"/>
        <v>0</v>
      </c>
      <c r="AB422" s="118">
        <f t="shared" si="311"/>
        <v>0</v>
      </c>
      <c r="AC422" s="118">
        <f t="shared" si="311"/>
        <v>0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0</v>
      </c>
      <c r="AM422" s="118">
        <f t="shared" si="312"/>
        <v>0</v>
      </c>
      <c r="AN422" s="118">
        <f t="shared" si="312"/>
        <v>0</v>
      </c>
      <c r="AO422" s="118">
        <f t="shared" si="312"/>
        <v>0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5" thickTop="1" x14ac:dyDescent="0.3">
      <c r="A423" s="27" t="s">
        <v>126</v>
      </c>
      <c r="B423" s="214">
        <f>B422/T422</f>
        <v>0.83908685968819596</v>
      </c>
      <c r="C423" s="220">
        <f>C422/T422</f>
        <v>2.2828507795100223E-2</v>
      </c>
      <c r="D423" s="214">
        <f>D422/T422</f>
        <v>0.15423162583518932</v>
      </c>
      <c r="E423" s="220">
        <f>E422/T422</f>
        <v>1.6703786191536749E-3</v>
      </c>
      <c r="F423" s="214">
        <f>F422/T422</f>
        <v>5.5679287305122494E-3</v>
      </c>
      <c r="G423" s="220">
        <f>G422/T422</f>
        <v>0</v>
      </c>
      <c r="H423" s="214">
        <f>H422/T422</f>
        <v>0</v>
      </c>
      <c r="I423" s="220">
        <f>I422/T422</f>
        <v>0</v>
      </c>
      <c r="J423" s="214">
        <f>J422/T422</f>
        <v>1.1135857461024498E-3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2.4498886414253896E-2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3" x14ac:dyDescent="0.3">
      <c r="A424" s="27" t="s">
        <v>112</v>
      </c>
      <c r="B424" s="215">
        <f t="shared" ref="B424:U424" si="315">SUM(B404:B418)</f>
        <v>1317</v>
      </c>
      <c r="C424" s="221">
        <f t="shared" si="315"/>
        <v>39</v>
      </c>
      <c r="D424" s="215">
        <f t="shared" si="315"/>
        <v>238</v>
      </c>
      <c r="E424" s="221">
        <f t="shared" si="315"/>
        <v>3</v>
      </c>
      <c r="F424" s="215">
        <f t="shared" si="315"/>
        <v>8</v>
      </c>
      <c r="G424" s="221">
        <f t="shared" si="315"/>
        <v>0</v>
      </c>
      <c r="H424" s="215">
        <f t="shared" si="315"/>
        <v>0</v>
      </c>
      <c r="I424" s="221">
        <f t="shared" si="315"/>
        <v>0</v>
      </c>
      <c r="J424" s="215">
        <f t="shared" si="315"/>
        <v>2</v>
      </c>
      <c r="K424" s="221">
        <f t="shared" si="315"/>
        <v>0</v>
      </c>
      <c r="L424" s="215">
        <f t="shared" si="315"/>
        <v>0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0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1565</v>
      </c>
      <c r="U424" s="221">
        <f t="shared" si="315"/>
        <v>42</v>
      </c>
      <c r="V424" s="26"/>
      <c r="W424" s="112"/>
      <c r="X424" s="118">
        <f t="shared" ref="X424:AI424" si="316">BA162</f>
        <v>56</v>
      </c>
      <c r="Y424" s="118">
        <f t="shared" si="316"/>
        <v>17</v>
      </c>
      <c r="Z424" s="118">
        <f t="shared" si="316"/>
        <v>0</v>
      </c>
      <c r="AA424" s="118">
        <f t="shared" si="316"/>
        <v>0</v>
      </c>
      <c r="AB424" s="118">
        <f t="shared" si="316"/>
        <v>0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2</v>
      </c>
      <c r="AM424" s="118">
        <f t="shared" ref="AM424:AW438" si="317">BO156</f>
        <v>0</v>
      </c>
      <c r="AN424" s="118">
        <f t="shared" si="317"/>
        <v>0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5" thickBot="1" x14ac:dyDescent="0.35">
      <c r="A425" s="18" t="s">
        <v>113</v>
      </c>
      <c r="B425" s="216">
        <f t="shared" ref="B425:U425" si="318">B422-B424</f>
        <v>190</v>
      </c>
      <c r="C425" s="222">
        <f t="shared" si="318"/>
        <v>2</v>
      </c>
      <c r="D425" s="216">
        <f t="shared" si="318"/>
        <v>39</v>
      </c>
      <c r="E425" s="222">
        <f t="shared" si="318"/>
        <v>0</v>
      </c>
      <c r="F425" s="216">
        <f t="shared" si="318"/>
        <v>2</v>
      </c>
      <c r="G425" s="222">
        <f t="shared" si="318"/>
        <v>0</v>
      </c>
      <c r="H425" s="216">
        <f t="shared" si="318"/>
        <v>0</v>
      </c>
      <c r="I425" s="222">
        <f t="shared" si="318"/>
        <v>0</v>
      </c>
      <c r="J425" s="216">
        <f t="shared" si="318"/>
        <v>0</v>
      </c>
      <c r="K425" s="222">
        <f t="shared" si="318"/>
        <v>0</v>
      </c>
      <c r="L425" s="216">
        <f t="shared" si="318"/>
        <v>0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231</v>
      </c>
      <c r="U425" s="222">
        <f t="shared" si="318"/>
        <v>2</v>
      </c>
      <c r="V425" s="26"/>
      <c r="W425" s="112"/>
      <c r="X425" s="118">
        <f t="shared" ref="X425:AI438" si="319">BA164</f>
        <v>80</v>
      </c>
      <c r="Y425" s="118">
        <f t="shared" si="319"/>
        <v>19</v>
      </c>
      <c r="Z425" s="118">
        <f t="shared" si="319"/>
        <v>0</v>
      </c>
      <c r="AA425" s="118">
        <f t="shared" si="319"/>
        <v>0</v>
      </c>
      <c r="AB425" s="118">
        <f t="shared" si="319"/>
        <v>0</v>
      </c>
      <c r="AC425" s="118">
        <f t="shared" si="319"/>
        <v>0</v>
      </c>
      <c r="AD425" s="118">
        <f t="shared" si="319"/>
        <v>0</v>
      </c>
      <c r="AE425" s="118">
        <f t="shared" si="319"/>
        <v>0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4</v>
      </c>
      <c r="AM425" s="118">
        <f t="shared" si="317"/>
        <v>0</v>
      </c>
      <c r="AN425" s="118">
        <f t="shared" si="317"/>
        <v>0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1752</v>
      </c>
      <c r="J426" s="238"/>
      <c r="K426" s="239"/>
      <c r="L426" s="240" t="s">
        <v>56</v>
      </c>
      <c r="M426" s="241">
        <f>U422</f>
        <v>44</v>
      </c>
      <c r="N426" s="58"/>
      <c r="O426" s="47"/>
      <c r="P426" s="51"/>
      <c r="Q426" s="48"/>
      <c r="R426" s="49" t="s">
        <v>57</v>
      </c>
      <c r="S426" s="49"/>
      <c r="T426" s="52">
        <f>I426+M426*2</f>
        <v>1840</v>
      </c>
      <c r="U426" s="50"/>
      <c r="V426" s="26"/>
      <c r="W426" s="112"/>
      <c r="X426" s="118">
        <f t="shared" si="319"/>
        <v>127</v>
      </c>
      <c r="Y426" s="118">
        <f t="shared" si="319"/>
        <v>15</v>
      </c>
      <c r="Z426" s="118">
        <f t="shared" si="319"/>
        <v>0</v>
      </c>
      <c r="AA426" s="118">
        <f t="shared" si="319"/>
        <v>0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5</v>
      </c>
      <c r="AM426" s="118">
        <f t="shared" si="317"/>
        <v>0</v>
      </c>
      <c r="AN426" s="118">
        <f t="shared" si="317"/>
        <v>0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5" thickTop="1" x14ac:dyDescent="0.3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18.307349665924278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16.363636363636363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121</v>
      </c>
      <c r="Y427" s="118">
        <f t="shared" si="319"/>
        <v>13</v>
      </c>
      <c r="Z427" s="118">
        <f t="shared" si="319"/>
        <v>0</v>
      </c>
      <c r="AA427" s="118">
        <f t="shared" si="319"/>
        <v>0</v>
      </c>
      <c r="AB427" s="118">
        <f t="shared" si="319"/>
        <v>2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3</v>
      </c>
      <c r="AM427" s="118">
        <f t="shared" si="317"/>
        <v>0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5" customHeight="1" x14ac:dyDescent="0.3">
      <c r="V428" s="26"/>
      <c r="W428" s="112"/>
      <c r="X428" s="118">
        <f t="shared" si="319"/>
        <v>110</v>
      </c>
      <c r="Y428" s="118">
        <f t="shared" si="319"/>
        <v>20</v>
      </c>
      <c r="Z428" s="118">
        <f t="shared" si="319"/>
        <v>1</v>
      </c>
      <c r="AA428" s="118">
        <f t="shared" si="319"/>
        <v>0</v>
      </c>
      <c r="AB428" s="118">
        <f t="shared" si="319"/>
        <v>0</v>
      </c>
      <c r="AC428" s="118">
        <f t="shared" si="319"/>
        <v>0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4</v>
      </c>
      <c r="AM428" s="118">
        <f t="shared" si="317"/>
        <v>0</v>
      </c>
      <c r="AN428" s="118">
        <f t="shared" si="317"/>
        <v>0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3" x14ac:dyDescent="0.3">
      <c r="V429" s="26"/>
      <c r="W429" s="112"/>
      <c r="X429" s="118">
        <f t="shared" si="319"/>
        <v>80</v>
      </c>
      <c r="Y429" s="118">
        <f t="shared" si="319"/>
        <v>16</v>
      </c>
      <c r="Z429" s="118">
        <f t="shared" si="319"/>
        <v>1</v>
      </c>
      <c r="AA429" s="118">
        <f t="shared" si="319"/>
        <v>0</v>
      </c>
      <c r="AB429" s="118">
        <f t="shared" si="319"/>
        <v>0</v>
      </c>
      <c r="AC429" s="118">
        <f t="shared" si="319"/>
        <v>0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4</v>
      </c>
      <c r="AM429" s="118">
        <f t="shared" si="317"/>
        <v>0</v>
      </c>
      <c r="AN429" s="118">
        <f t="shared" si="317"/>
        <v>0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3" x14ac:dyDescent="0.3">
      <c r="V430" s="26"/>
      <c r="W430" s="112"/>
      <c r="X430" s="118">
        <f t="shared" si="319"/>
        <v>117</v>
      </c>
      <c r="Y430" s="118">
        <f t="shared" si="319"/>
        <v>13</v>
      </c>
      <c r="Z430" s="118">
        <f t="shared" si="319"/>
        <v>1</v>
      </c>
      <c r="AA430" s="118">
        <f t="shared" si="319"/>
        <v>0</v>
      </c>
      <c r="AB430" s="118">
        <f t="shared" si="319"/>
        <v>0</v>
      </c>
      <c r="AC430" s="118">
        <f t="shared" si="319"/>
        <v>0</v>
      </c>
      <c r="AD430" s="118">
        <f t="shared" si="319"/>
        <v>0</v>
      </c>
      <c r="AE430" s="118">
        <f t="shared" si="319"/>
        <v>0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4</v>
      </c>
      <c r="AM430" s="118">
        <f t="shared" si="317"/>
        <v>0</v>
      </c>
      <c r="AN430" s="118">
        <f t="shared" si="317"/>
        <v>0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3" x14ac:dyDescent="0.3">
      <c r="V431" s="26"/>
      <c r="W431" s="112"/>
      <c r="X431" s="118">
        <f t="shared" si="319"/>
        <v>106</v>
      </c>
      <c r="Y431" s="118">
        <f t="shared" si="319"/>
        <v>15</v>
      </c>
      <c r="Z431" s="118">
        <f t="shared" si="319"/>
        <v>1</v>
      </c>
      <c r="AA431" s="118">
        <f t="shared" si="319"/>
        <v>0</v>
      </c>
      <c r="AB431" s="118">
        <f t="shared" si="319"/>
        <v>0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2</v>
      </c>
      <c r="AM431" s="118">
        <f t="shared" si="317"/>
        <v>0</v>
      </c>
      <c r="AN431" s="118">
        <f t="shared" si="317"/>
        <v>0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3" x14ac:dyDescent="0.3">
      <c r="V432" s="26"/>
      <c r="W432" s="112"/>
      <c r="X432" s="118">
        <f t="shared" si="319"/>
        <v>96</v>
      </c>
      <c r="Y432" s="118">
        <f t="shared" si="319"/>
        <v>14</v>
      </c>
      <c r="Z432" s="118">
        <f t="shared" si="319"/>
        <v>0</v>
      </c>
      <c r="AA432" s="118">
        <f t="shared" si="319"/>
        <v>0</v>
      </c>
      <c r="AB432" s="118">
        <f t="shared" si="319"/>
        <v>0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1</v>
      </c>
      <c r="AM432" s="118">
        <f t="shared" si="317"/>
        <v>1</v>
      </c>
      <c r="AN432" s="118">
        <f t="shared" si="317"/>
        <v>0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3" x14ac:dyDescent="0.3">
      <c r="V433" s="26"/>
      <c r="W433" s="112"/>
      <c r="X433" s="118">
        <f t="shared" si="319"/>
        <v>143</v>
      </c>
      <c r="Y433" s="118">
        <f t="shared" si="319"/>
        <v>30</v>
      </c>
      <c r="Z433" s="118">
        <f t="shared" si="319"/>
        <v>1</v>
      </c>
      <c r="AA433" s="118">
        <f t="shared" si="319"/>
        <v>0</v>
      </c>
      <c r="AB433" s="118">
        <f t="shared" si="319"/>
        <v>0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4</v>
      </c>
      <c r="AM433" s="118">
        <f t="shared" si="317"/>
        <v>1</v>
      </c>
      <c r="AN433" s="118">
        <f t="shared" si="317"/>
        <v>0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3" x14ac:dyDescent="0.3">
      <c r="V434" s="26"/>
      <c r="W434" s="112"/>
      <c r="X434" s="118">
        <f t="shared" si="319"/>
        <v>148</v>
      </c>
      <c r="Y434" s="118">
        <f t="shared" si="319"/>
        <v>31</v>
      </c>
      <c r="Z434" s="118">
        <f t="shared" si="319"/>
        <v>2</v>
      </c>
      <c r="AA434" s="118">
        <f t="shared" si="319"/>
        <v>0</v>
      </c>
      <c r="AB434" s="118">
        <f t="shared" si="319"/>
        <v>0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2</v>
      </c>
      <c r="AM434" s="118">
        <f t="shared" si="317"/>
        <v>1</v>
      </c>
      <c r="AN434" s="118">
        <f t="shared" si="317"/>
        <v>0</v>
      </c>
      <c r="AO434" s="118">
        <f t="shared" si="317"/>
        <v>0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3" x14ac:dyDescent="0.3">
      <c r="V435" s="26"/>
      <c r="W435" s="112"/>
      <c r="X435" s="118">
        <f t="shared" si="319"/>
        <v>83</v>
      </c>
      <c r="Y435" s="118">
        <f t="shared" si="319"/>
        <v>16</v>
      </c>
      <c r="Z435" s="118">
        <f t="shared" si="319"/>
        <v>0</v>
      </c>
      <c r="AA435" s="118">
        <f t="shared" si="319"/>
        <v>0</v>
      </c>
      <c r="AB435" s="118">
        <f t="shared" si="319"/>
        <v>0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4</v>
      </c>
      <c r="AM435" s="118">
        <f t="shared" si="317"/>
        <v>0</v>
      </c>
      <c r="AN435" s="118">
        <f t="shared" si="317"/>
        <v>0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3" x14ac:dyDescent="0.3">
      <c r="V436" s="26"/>
      <c r="W436" s="112"/>
      <c r="X436" s="118">
        <f t="shared" si="319"/>
        <v>54</v>
      </c>
      <c r="Y436" s="118">
        <f t="shared" si="319"/>
        <v>9</v>
      </c>
      <c r="Z436" s="118">
        <f t="shared" si="319"/>
        <v>0</v>
      </c>
      <c r="AA436" s="118">
        <f t="shared" si="319"/>
        <v>0</v>
      </c>
      <c r="AB436" s="118">
        <f t="shared" si="319"/>
        <v>0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0</v>
      </c>
      <c r="AM436" s="118">
        <f t="shared" si="317"/>
        <v>0</v>
      </c>
      <c r="AN436" s="118">
        <f t="shared" si="317"/>
        <v>0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3" x14ac:dyDescent="0.3">
      <c r="V437" s="28"/>
      <c r="W437" s="112"/>
      <c r="X437" s="118">
        <f t="shared" si="319"/>
        <v>27</v>
      </c>
      <c r="Y437" s="118">
        <f t="shared" si="319"/>
        <v>10</v>
      </c>
      <c r="Z437" s="118">
        <f t="shared" si="319"/>
        <v>1</v>
      </c>
      <c r="AA437" s="118">
        <f t="shared" si="319"/>
        <v>0</v>
      </c>
      <c r="AB437" s="118">
        <f t="shared" si="319"/>
        <v>0</v>
      </c>
      <c r="AC437" s="118">
        <f t="shared" si="319"/>
        <v>0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0</v>
      </c>
      <c r="AM437" s="118">
        <f t="shared" si="317"/>
        <v>0</v>
      </c>
      <c r="AN437" s="118">
        <f t="shared" si="317"/>
        <v>0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3" x14ac:dyDescent="0.3">
      <c r="V438" s="29"/>
      <c r="W438" s="112"/>
      <c r="X438" s="118">
        <f t="shared" si="319"/>
        <v>16</v>
      </c>
      <c r="Y438" s="118">
        <f t="shared" si="319"/>
        <v>5</v>
      </c>
      <c r="Z438" s="118">
        <f t="shared" si="319"/>
        <v>0</v>
      </c>
      <c r="AA438" s="118">
        <f t="shared" si="319"/>
        <v>0</v>
      </c>
      <c r="AB438" s="118">
        <f t="shared" si="319"/>
        <v>0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0</v>
      </c>
      <c r="AM438" s="118">
        <f t="shared" si="317"/>
        <v>0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3" x14ac:dyDescent="0.3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3" x14ac:dyDescent="0.3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3" x14ac:dyDescent="0.3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3" x14ac:dyDescent="0.3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3" x14ac:dyDescent="0.3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3" x14ac:dyDescent="0.3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3" x14ac:dyDescent="0.3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3" x14ac:dyDescent="0.3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3" x14ac:dyDescent="0.3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3" x14ac:dyDescent="0.3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3" x14ac:dyDescent="0.3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3" x14ac:dyDescent="0.3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3" x14ac:dyDescent="0.3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3" x14ac:dyDescent="0.3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3" x14ac:dyDescent="0.3">
      <c r="A453" s="248">
        <f>(H422+J422+L422+N422+P422+R422)/T422</f>
        <v>1.1135857461024498E-3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3" x14ac:dyDescent="0.3">
      <c r="A454" s="248">
        <f>(P422+R422)/T422</f>
        <v>0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3" x14ac:dyDescent="0.3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" thickBot="1" x14ac:dyDescent="0.35">
      <c r="A456" s="369" t="str">
        <f>A1</f>
        <v>Comptages vitesse TV/PL à Vincennes</v>
      </c>
      <c r="B456" s="369"/>
      <c r="C456" s="369"/>
      <c r="D456" s="369"/>
      <c r="E456" s="369"/>
      <c r="F456" s="369"/>
      <c r="G456" s="369"/>
      <c r="H456" s="369"/>
      <c r="I456" s="36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.5" x14ac:dyDescent="0.35">
      <c r="A457" s="370" t="s">
        <v>90</v>
      </c>
      <c r="B457" s="370"/>
      <c r="C457" s="370"/>
      <c r="D457" s="370"/>
      <c r="E457" s="370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" x14ac:dyDescent="0.3">
      <c r="A458" s="112" t="s">
        <v>74</v>
      </c>
      <c r="B458" s="112"/>
      <c r="C458" s="259" t="str">
        <f>BN1</f>
        <v>lundi 20 septembre 2021</v>
      </c>
      <c r="D458" s="112"/>
      <c r="E458" s="260"/>
      <c r="F458" s="260"/>
      <c r="G458" s="260"/>
      <c r="H458" s="261" t="s">
        <v>87</v>
      </c>
      <c r="I458" s="262" t="str">
        <f>BG5</f>
        <v>dimanche 26 septembre 2021</v>
      </c>
      <c r="L458" s="116"/>
      <c r="N458" s="263" t="s">
        <v>93</v>
      </c>
      <c r="O458" s="112"/>
      <c r="P458" s="253" t="str">
        <f>J3</f>
        <v>Rue Leroyer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35">
      <c r="A459" s="117" t="s">
        <v>4</v>
      </c>
      <c r="N459" s="112" t="str">
        <f>O3</f>
        <v>Et</v>
      </c>
      <c r="P459" s="253" t="str">
        <f>P3</f>
        <v>Rue Crébillon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3.5" thickTop="1" x14ac:dyDescent="0.3">
      <c r="A463" s="27" t="s">
        <v>29</v>
      </c>
      <c r="B463" s="223">
        <f>(B8+B203+B268+B138+B73)/5</f>
        <v>13.6</v>
      </c>
      <c r="C463" s="224">
        <f t="shared" ref="C463:S463" si="321">(C8+C203+C268+C138+C73)/5</f>
        <v>0</v>
      </c>
      <c r="D463" s="223">
        <f t="shared" si="321"/>
        <v>4.8</v>
      </c>
      <c r="E463" s="224">
        <f t="shared" si="321"/>
        <v>0</v>
      </c>
      <c r="F463" s="223">
        <f t="shared" si="321"/>
        <v>0</v>
      </c>
      <c r="G463" s="224">
        <f t="shared" si="321"/>
        <v>0</v>
      </c>
      <c r="H463" s="223">
        <f t="shared" si="321"/>
        <v>0</v>
      </c>
      <c r="I463" s="224">
        <f t="shared" si="321"/>
        <v>0</v>
      </c>
      <c r="J463" s="223">
        <f t="shared" si="321"/>
        <v>0</v>
      </c>
      <c r="K463" s="224">
        <f t="shared" si="321"/>
        <v>0</v>
      </c>
      <c r="L463" s="223">
        <f t="shared" si="321"/>
        <v>0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18.399999999999999</v>
      </c>
      <c r="U463" s="224">
        <f t="shared" ref="U463:U486" si="322">SUM(C463,E463,G463,I463,K463,M463,O463,Q463,S463)</f>
        <v>0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3" x14ac:dyDescent="0.3">
      <c r="A464" s="27" t="s">
        <v>30</v>
      </c>
      <c r="B464" s="223">
        <f t="shared" ref="B464:S478" si="323">(B9+B204+B269+B139+B74)/5</f>
        <v>7.2</v>
      </c>
      <c r="C464" s="224">
        <f t="shared" si="323"/>
        <v>0</v>
      </c>
      <c r="D464" s="223">
        <f t="shared" si="323"/>
        <v>1.8</v>
      </c>
      <c r="E464" s="224">
        <f t="shared" si="323"/>
        <v>0</v>
      </c>
      <c r="F464" s="223">
        <f t="shared" si="323"/>
        <v>0.6</v>
      </c>
      <c r="G464" s="224">
        <f t="shared" si="323"/>
        <v>0</v>
      </c>
      <c r="H464" s="223">
        <f t="shared" si="323"/>
        <v>0</v>
      </c>
      <c r="I464" s="224">
        <f t="shared" si="323"/>
        <v>0</v>
      </c>
      <c r="J464" s="223">
        <f t="shared" si="323"/>
        <v>0</v>
      </c>
      <c r="K464" s="224">
        <f t="shared" si="323"/>
        <v>0</v>
      </c>
      <c r="L464" s="223">
        <f t="shared" si="323"/>
        <v>0</v>
      </c>
      <c r="M464" s="224">
        <f t="shared" si="323"/>
        <v>0</v>
      </c>
      <c r="N464" s="223">
        <f t="shared" si="323"/>
        <v>0</v>
      </c>
      <c r="O464" s="224">
        <f t="shared" si="323"/>
        <v>0</v>
      </c>
      <c r="P464" s="223">
        <f t="shared" si="323"/>
        <v>0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9.6</v>
      </c>
      <c r="U464" s="224">
        <f t="shared" si="322"/>
        <v>0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3" x14ac:dyDescent="0.3">
      <c r="A465" s="27" t="s">
        <v>31</v>
      </c>
      <c r="B465" s="223">
        <f t="shared" si="323"/>
        <v>3.4</v>
      </c>
      <c r="C465" s="224">
        <f t="shared" si="323"/>
        <v>0</v>
      </c>
      <c r="D465" s="223">
        <f t="shared" si="323"/>
        <v>1.4</v>
      </c>
      <c r="E465" s="224">
        <f t="shared" si="323"/>
        <v>0</v>
      </c>
      <c r="F465" s="223">
        <f t="shared" si="323"/>
        <v>0.2</v>
      </c>
      <c r="G465" s="224">
        <f t="shared" si="323"/>
        <v>0</v>
      </c>
      <c r="H465" s="223">
        <f t="shared" si="323"/>
        <v>0</v>
      </c>
      <c r="I465" s="224">
        <f t="shared" si="323"/>
        <v>0</v>
      </c>
      <c r="J465" s="223">
        <f t="shared" si="323"/>
        <v>0</v>
      </c>
      <c r="K465" s="224">
        <f t="shared" si="323"/>
        <v>0</v>
      </c>
      <c r="L465" s="223">
        <f t="shared" si="323"/>
        <v>0</v>
      </c>
      <c r="M465" s="224">
        <f t="shared" si="323"/>
        <v>0</v>
      </c>
      <c r="N465" s="223">
        <f t="shared" si="323"/>
        <v>0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5</v>
      </c>
      <c r="U465" s="224">
        <f t="shared" si="322"/>
        <v>0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3" x14ac:dyDescent="0.3">
      <c r="A466" s="27" t="s">
        <v>32</v>
      </c>
      <c r="B466" s="223">
        <f t="shared" si="323"/>
        <v>3.2</v>
      </c>
      <c r="C466" s="224">
        <f t="shared" si="323"/>
        <v>0</v>
      </c>
      <c r="D466" s="223">
        <f t="shared" si="323"/>
        <v>1.2</v>
      </c>
      <c r="E466" s="224">
        <f t="shared" si="323"/>
        <v>0</v>
      </c>
      <c r="F466" s="223">
        <f t="shared" si="323"/>
        <v>0</v>
      </c>
      <c r="G466" s="224">
        <f t="shared" si="323"/>
        <v>0</v>
      </c>
      <c r="H466" s="223">
        <f t="shared" si="323"/>
        <v>0</v>
      </c>
      <c r="I466" s="224">
        <f t="shared" si="323"/>
        <v>0</v>
      </c>
      <c r="J466" s="223">
        <f t="shared" si="323"/>
        <v>0</v>
      </c>
      <c r="K466" s="224">
        <f t="shared" si="323"/>
        <v>0</v>
      </c>
      <c r="L466" s="223">
        <f t="shared" si="323"/>
        <v>0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4.4000000000000004</v>
      </c>
      <c r="U466" s="224">
        <f t="shared" si="322"/>
        <v>0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3" x14ac:dyDescent="0.3">
      <c r="A467" s="27" t="s">
        <v>33</v>
      </c>
      <c r="B467" s="223">
        <f t="shared" si="323"/>
        <v>6.2</v>
      </c>
      <c r="C467" s="224">
        <f t="shared" si="323"/>
        <v>0</v>
      </c>
      <c r="D467" s="223">
        <f t="shared" si="323"/>
        <v>2</v>
      </c>
      <c r="E467" s="224">
        <f t="shared" si="323"/>
        <v>0</v>
      </c>
      <c r="F467" s="223">
        <f t="shared" si="323"/>
        <v>0.4</v>
      </c>
      <c r="G467" s="224">
        <f t="shared" si="323"/>
        <v>0</v>
      </c>
      <c r="H467" s="223">
        <f t="shared" si="323"/>
        <v>0.2</v>
      </c>
      <c r="I467" s="224">
        <f t="shared" si="323"/>
        <v>0</v>
      </c>
      <c r="J467" s="223">
        <f t="shared" si="323"/>
        <v>0</v>
      </c>
      <c r="K467" s="224">
        <f t="shared" si="323"/>
        <v>0</v>
      </c>
      <c r="L467" s="223">
        <f t="shared" si="323"/>
        <v>0</v>
      </c>
      <c r="M467" s="224">
        <f t="shared" si="323"/>
        <v>0</v>
      </c>
      <c r="N467" s="223">
        <f t="shared" si="323"/>
        <v>0</v>
      </c>
      <c r="O467" s="224">
        <f t="shared" si="323"/>
        <v>0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8.7999999999999989</v>
      </c>
      <c r="U467" s="224">
        <f t="shared" si="322"/>
        <v>0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3" x14ac:dyDescent="0.3">
      <c r="A468" s="27" t="s">
        <v>34</v>
      </c>
      <c r="B468" s="223">
        <f t="shared" si="323"/>
        <v>15.6</v>
      </c>
      <c r="C468" s="224">
        <f t="shared" si="323"/>
        <v>0</v>
      </c>
      <c r="D468" s="223">
        <f t="shared" si="323"/>
        <v>5.6</v>
      </c>
      <c r="E468" s="224">
        <f t="shared" si="323"/>
        <v>0</v>
      </c>
      <c r="F468" s="223">
        <f t="shared" si="323"/>
        <v>0.6</v>
      </c>
      <c r="G468" s="224">
        <f t="shared" si="323"/>
        <v>0</v>
      </c>
      <c r="H468" s="223">
        <f t="shared" si="323"/>
        <v>0</v>
      </c>
      <c r="I468" s="224">
        <f t="shared" si="323"/>
        <v>0</v>
      </c>
      <c r="J468" s="223">
        <f t="shared" si="323"/>
        <v>0</v>
      </c>
      <c r="K468" s="224">
        <f t="shared" si="323"/>
        <v>0</v>
      </c>
      <c r="L468" s="223">
        <f t="shared" si="323"/>
        <v>0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</v>
      </c>
      <c r="S468" s="224">
        <f t="shared" si="323"/>
        <v>0</v>
      </c>
      <c r="T468" s="223">
        <f t="shared" si="324"/>
        <v>21.8</v>
      </c>
      <c r="U468" s="224">
        <f t="shared" si="322"/>
        <v>0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3" x14ac:dyDescent="0.3">
      <c r="A469" s="27" t="s">
        <v>35</v>
      </c>
      <c r="B469" s="223">
        <f t="shared" si="323"/>
        <v>48.4</v>
      </c>
      <c r="C469" s="224">
        <f t="shared" si="323"/>
        <v>2.8</v>
      </c>
      <c r="D469" s="223">
        <f t="shared" si="323"/>
        <v>20</v>
      </c>
      <c r="E469" s="224">
        <f t="shared" si="323"/>
        <v>0.4</v>
      </c>
      <c r="F469" s="223">
        <f t="shared" si="323"/>
        <v>1.6</v>
      </c>
      <c r="G469" s="224">
        <f t="shared" si="323"/>
        <v>0</v>
      </c>
      <c r="H469" s="223">
        <f t="shared" si="323"/>
        <v>0</v>
      </c>
      <c r="I469" s="224">
        <f t="shared" si="323"/>
        <v>0</v>
      </c>
      <c r="J469" s="223">
        <f t="shared" si="323"/>
        <v>0</v>
      </c>
      <c r="K469" s="224">
        <f t="shared" si="323"/>
        <v>0</v>
      </c>
      <c r="L469" s="223">
        <f t="shared" si="323"/>
        <v>0</v>
      </c>
      <c r="M469" s="224">
        <f t="shared" si="323"/>
        <v>0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70</v>
      </c>
      <c r="U469" s="224">
        <f t="shared" si="322"/>
        <v>3.1999999999999997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3" x14ac:dyDescent="0.3">
      <c r="A470" s="27" t="s">
        <v>36</v>
      </c>
      <c r="B470" s="223">
        <f t="shared" si="323"/>
        <v>241</v>
      </c>
      <c r="C470" s="224">
        <f t="shared" si="323"/>
        <v>7.6</v>
      </c>
      <c r="D470" s="223">
        <f t="shared" si="323"/>
        <v>39</v>
      </c>
      <c r="E470" s="224">
        <f t="shared" si="323"/>
        <v>0.4</v>
      </c>
      <c r="F470" s="223">
        <f t="shared" si="323"/>
        <v>1.2</v>
      </c>
      <c r="G470" s="224">
        <f t="shared" si="323"/>
        <v>0</v>
      </c>
      <c r="H470" s="223">
        <f t="shared" si="323"/>
        <v>0</v>
      </c>
      <c r="I470" s="224">
        <f t="shared" si="323"/>
        <v>0</v>
      </c>
      <c r="J470" s="223">
        <f t="shared" si="323"/>
        <v>0</v>
      </c>
      <c r="K470" s="224">
        <f t="shared" si="323"/>
        <v>0</v>
      </c>
      <c r="L470" s="223">
        <f t="shared" si="323"/>
        <v>0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281.2</v>
      </c>
      <c r="U470" s="224">
        <f t="shared" si="322"/>
        <v>8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3" x14ac:dyDescent="0.3">
      <c r="A471" s="27" t="s">
        <v>37</v>
      </c>
      <c r="B471" s="223">
        <f t="shared" si="323"/>
        <v>400.6</v>
      </c>
      <c r="C471" s="224">
        <f t="shared" si="323"/>
        <v>13.6</v>
      </c>
      <c r="D471" s="223">
        <f t="shared" si="323"/>
        <v>34.6</v>
      </c>
      <c r="E471" s="224">
        <f t="shared" si="323"/>
        <v>1</v>
      </c>
      <c r="F471" s="223">
        <f t="shared" si="323"/>
        <v>1.2</v>
      </c>
      <c r="G471" s="224">
        <f t="shared" si="323"/>
        <v>0</v>
      </c>
      <c r="H471" s="223">
        <f t="shared" si="323"/>
        <v>0</v>
      </c>
      <c r="I471" s="224">
        <f t="shared" si="323"/>
        <v>0</v>
      </c>
      <c r="J471" s="223">
        <f t="shared" si="323"/>
        <v>0</v>
      </c>
      <c r="K471" s="224">
        <f t="shared" si="323"/>
        <v>0</v>
      </c>
      <c r="L471" s="223">
        <f t="shared" si="323"/>
        <v>0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</v>
      </c>
      <c r="Q471" s="224">
        <f t="shared" si="323"/>
        <v>0</v>
      </c>
      <c r="R471" s="223">
        <f t="shared" si="323"/>
        <v>0</v>
      </c>
      <c r="S471" s="224">
        <f t="shared" si="323"/>
        <v>0</v>
      </c>
      <c r="T471" s="223">
        <f t="shared" si="324"/>
        <v>436.40000000000003</v>
      </c>
      <c r="U471" s="224">
        <f t="shared" si="322"/>
        <v>14.6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3" x14ac:dyDescent="0.3">
      <c r="A472" s="27" t="s">
        <v>38</v>
      </c>
      <c r="B472" s="223">
        <f t="shared" si="323"/>
        <v>287.60000000000002</v>
      </c>
      <c r="C472" s="224">
        <f t="shared" si="323"/>
        <v>8.6</v>
      </c>
      <c r="D472" s="223">
        <f t="shared" si="323"/>
        <v>40.4</v>
      </c>
      <c r="E472" s="224">
        <f t="shared" si="323"/>
        <v>0.2</v>
      </c>
      <c r="F472" s="223">
        <f t="shared" si="323"/>
        <v>1.2</v>
      </c>
      <c r="G472" s="224">
        <f t="shared" si="323"/>
        <v>0</v>
      </c>
      <c r="H472" s="223">
        <f t="shared" si="323"/>
        <v>0</v>
      </c>
      <c r="I472" s="224">
        <f t="shared" si="323"/>
        <v>0</v>
      </c>
      <c r="J472" s="223">
        <f t="shared" si="323"/>
        <v>0</v>
      </c>
      <c r="K472" s="224">
        <f t="shared" si="323"/>
        <v>0</v>
      </c>
      <c r="L472" s="223">
        <f t="shared" si="323"/>
        <v>0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329.2</v>
      </c>
      <c r="U472" s="224">
        <f t="shared" si="322"/>
        <v>8.7999999999999989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3" x14ac:dyDescent="0.3">
      <c r="A473" s="27" t="s">
        <v>39</v>
      </c>
      <c r="B473" s="223">
        <f t="shared" si="323"/>
        <v>147.19999999999999</v>
      </c>
      <c r="C473" s="224">
        <f t="shared" si="323"/>
        <v>5.4</v>
      </c>
      <c r="D473" s="223">
        <f t="shared" si="323"/>
        <v>30.2</v>
      </c>
      <c r="E473" s="224">
        <f t="shared" si="323"/>
        <v>0.8</v>
      </c>
      <c r="F473" s="223">
        <f t="shared" si="323"/>
        <v>0.8</v>
      </c>
      <c r="G473" s="224">
        <f t="shared" si="323"/>
        <v>0</v>
      </c>
      <c r="H473" s="223">
        <f t="shared" si="323"/>
        <v>0.2</v>
      </c>
      <c r="I473" s="224">
        <f t="shared" si="323"/>
        <v>0</v>
      </c>
      <c r="J473" s="223">
        <f t="shared" si="323"/>
        <v>0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178.39999999999998</v>
      </c>
      <c r="U473" s="224">
        <f t="shared" si="322"/>
        <v>6.2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3" x14ac:dyDescent="0.3">
      <c r="A474" s="27" t="s">
        <v>40</v>
      </c>
      <c r="B474" s="223">
        <f t="shared" si="323"/>
        <v>128</v>
      </c>
      <c r="C474" s="224">
        <f t="shared" si="323"/>
        <v>3.8</v>
      </c>
      <c r="D474" s="223">
        <f t="shared" si="323"/>
        <v>28.4</v>
      </c>
      <c r="E474" s="224">
        <f t="shared" si="323"/>
        <v>0.2</v>
      </c>
      <c r="F474" s="223">
        <f t="shared" si="323"/>
        <v>0.4</v>
      </c>
      <c r="G474" s="224">
        <f t="shared" si="323"/>
        <v>0</v>
      </c>
      <c r="H474" s="223">
        <f t="shared" si="323"/>
        <v>0.2</v>
      </c>
      <c r="I474" s="224">
        <f t="shared" si="323"/>
        <v>0</v>
      </c>
      <c r="J474" s="223">
        <f t="shared" si="323"/>
        <v>0</v>
      </c>
      <c r="K474" s="224">
        <f t="shared" si="323"/>
        <v>0</v>
      </c>
      <c r="L474" s="223">
        <f t="shared" si="323"/>
        <v>0</v>
      </c>
      <c r="M474" s="224">
        <f t="shared" si="323"/>
        <v>0</v>
      </c>
      <c r="N474" s="223">
        <f t="shared" si="323"/>
        <v>0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157</v>
      </c>
      <c r="U474" s="224">
        <f t="shared" si="322"/>
        <v>4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3" x14ac:dyDescent="0.3">
      <c r="A475" s="27" t="s">
        <v>41</v>
      </c>
      <c r="B475" s="223">
        <f t="shared" si="323"/>
        <v>118</v>
      </c>
      <c r="C475" s="224">
        <f t="shared" si="323"/>
        <v>1.8</v>
      </c>
      <c r="D475" s="223">
        <f t="shared" si="323"/>
        <v>23.6</v>
      </c>
      <c r="E475" s="224">
        <f t="shared" si="323"/>
        <v>0.6</v>
      </c>
      <c r="F475" s="223">
        <f t="shared" si="323"/>
        <v>1.2</v>
      </c>
      <c r="G475" s="224">
        <f t="shared" si="323"/>
        <v>0</v>
      </c>
      <c r="H475" s="223">
        <f t="shared" si="323"/>
        <v>0</v>
      </c>
      <c r="I475" s="224">
        <f t="shared" si="323"/>
        <v>0</v>
      </c>
      <c r="J475" s="223">
        <f t="shared" si="323"/>
        <v>0</v>
      </c>
      <c r="K475" s="224">
        <f t="shared" si="323"/>
        <v>0</v>
      </c>
      <c r="L475" s="223">
        <f t="shared" si="323"/>
        <v>0</v>
      </c>
      <c r="M475" s="224">
        <f t="shared" si="323"/>
        <v>0</v>
      </c>
      <c r="N475" s="223">
        <f t="shared" si="323"/>
        <v>0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142.79999999999998</v>
      </c>
      <c r="U475" s="224">
        <f t="shared" si="322"/>
        <v>2.4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3" x14ac:dyDescent="0.3">
      <c r="A476" s="27" t="s">
        <v>42</v>
      </c>
      <c r="B476" s="223">
        <f t="shared" si="323"/>
        <v>106.2</v>
      </c>
      <c r="C476" s="224">
        <f t="shared" si="323"/>
        <v>1.4</v>
      </c>
      <c r="D476" s="223">
        <f t="shared" si="323"/>
        <v>27.8</v>
      </c>
      <c r="E476" s="224">
        <f t="shared" si="323"/>
        <v>0.4</v>
      </c>
      <c r="F476" s="223">
        <f t="shared" si="323"/>
        <v>1</v>
      </c>
      <c r="G476" s="224">
        <f t="shared" si="323"/>
        <v>0</v>
      </c>
      <c r="H476" s="223">
        <f t="shared" si="323"/>
        <v>0</v>
      </c>
      <c r="I476" s="224">
        <f t="shared" si="323"/>
        <v>0</v>
      </c>
      <c r="J476" s="223">
        <f t="shared" si="323"/>
        <v>0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135</v>
      </c>
      <c r="U476" s="224">
        <f t="shared" si="322"/>
        <v>1.7999999999999998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3" x14ac:dyDescent="0.3">
      <c r="A477" s="27" t="s">
        <v>43</v>
      </c>
      <c r="B477" s="223">
        <f t="shared" si="323"/>
        <v>116.2</v>
      </c>
      <c r="C477" s="224">
        <f t="shared" si="323"/>
        <v>2.8</v>
      </c>
      <c r="D477" s="223">
        <f t="shared" si="323"/>
        <v>20.8</v>
      </c>
      <c r="E477" s="224">
        <f t="shared" si="323"/>
        <v>0.2</v>
      </c>
      <c r="F477" s="223">
        <f t="shared" si="323"/>
        <v>0.6</v>
      </c>
      <c r="G477" s="224">
        <f t="shared" si="323"/>
        <v>0</v>
      </c>
      <c r="H477" s="223">
        <f t="shared" si="323"/>
        <v>0</v>
      </c>
      <c r="I477" s="224">
        <f t="shared" si="323"/>
        <v>0</v>
      </c>
      <c r="J477" s="223">
        <f t="shared" si="323"/>
        <v>0</v>
      </c>
      <c r="K477" s="224">
        <f t="shared" si="323"/>
        <v>0</v>
      </c>
      <c r="L477" s="223">
        <f t="shared" si="323"/>
        <v>0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137.6</v>
      </c>
      <c r="U477" s="224">
        <f t="shared" si="322"/>
        <v>3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3" x14ac:dyDescent="0.3">
      <c r="A478" s="27" t="s">
        <v>44</v>
      </c>
      <c r="B478" s="223">
        <f t="shared" si="323"/>
        <v>125.6</v>
      </c>
      <c r="C478" s="224">
        <f t="shared" si="323"/>
        <v>2.2000000000000002</v>
      </c>
      <c r="D478" s="223">
        <f t="shared" si="323"/>
        <v>15.2</v>
      </c>
      <c r="E478" s="224">
        <f t="shared" ref="E478:S478" si="325">(E23+E218+E283+E153+E88)/5</f>
        <v>0</v>
      </c>
      <c r="F478" s="223">
        <f t="shared" si="325"/>
        <v>0.2</v>
      </c>
      <c r="G478" s="224">
        <f t="shared" si="325"/>
        <v>0</v>
      </c>
      <c r="H478" s="223">
        <f t="shared" si="325"/>
        <v>0</v>
      </c>
      <c r="I478" s="224">
        <f t="shared" si="325"/>
        <v>0</v>
      </c>
      <c r="J478" s="223">
        <f t="shared" si="325"/>
        <v>0</v>
      </c>
      <c r="K478" s="224">
        <f t="shared" si="325"/>
        <v>0</v>
      </c>
      <c r="L478" s="223">
        <f t="shared" si="325"/>
        <v>0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140.99999999999997</v>
      </c>
      <c r="U478" s="224">
        <f t="shared" si="322"/>
        <v>2.2000000000000002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3" x14ac:dyDescent="0.3">
      <c r="A479" s="27" t="s">
        <v>45</v>
      </c>
      <c r="B479" s="223">
        <f t="shared" ref="B479:S486" si="326">(B24+B219+B284+B154+B89)/5</f>
        <v>158.80000000000001</v>
      </c>
      <c r="C479" s="224">
        <f t="shared" si="326"/>
        <v>3</v>
      </c>
      <c r="D479" s="223">
        <f t="shared" si="326"/>
        <v>18.600000000000001</v>
      </c>
      <c r="E479" s="224">
        <f t="shared" si="326"/>
        <v>0.2</v>
      </c>
      <c r="F479" s="223">
        <f t="shared" si="326"/>
        <v>0.6</v>
      </c>
      <c r="G479" s="224">
        <f t="shared" si="326"/>
        <v>0.2</v>
      </c>
      <c r="H479" s="223">
        <f t="shared" si="326"/>
        <v>0</v>
      </c>
      <c r="I479" s="224">
        <f t="shared" si="326"/>
        <v>0</v>
      </c>
      <c r="J479" s="223">
        <f t="shared" si="326"/>
        <v>0</v>
      </c>
      <c r="K479" s="224">
        <f t="shared" si="326"/>
        <v>0</v>
      </c>
      <c r="L479" s="223">
        <f t="shared" si="326"/>
        <v>0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</v>
      </c>
      <c r="S479" s="224">
        <f t="shared" si="326"/>
        <v>0</v>
      </c>
      <c r="T479" s="223">
        <f t="shared" si="324"/>
        <v>178</v>
      </c>
      <c r="U479" s="224">
        <f t="shared" si="322"/>
        <v>3.4000000000000004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3" x14ac:dyDescent="0.3">
      <c r="A480" s="27" t="s">
        <v>46</v>
      </c>
      <c r="B480" s="223">
        <f t="shared" si="326"/>
        <v>173.8</v>
      </c>
      <c r="C480" s="224">
        <f t="shared" si="326"/>
        <v>2.8</v>
      </c>
      <c r="D480" s="223">
        <f t="shared" si="326"/>
        <v>14</v>
      </c>
      <c r="E480" s="224">
        <f t="shared" si="326"/>
        <v>0.2</v>
      </c>
      <c r="F480" s="223">
        <f t="shared" si="326"/>
        <v>0.8</v>
      </c>
      <c r="G480" s="224">
        <f t="shared" si="326"/>
        <v>0</v>
      </c>
      <c r="H480" s="223">
        <f t="shared" si="326"/>
        <v>0</v>
      </c>
      <c r="I480" s="224">
        <f t="shared" si="326"/>
        <v>0</v>
      </c>
      <c r="J480" s="223">
        <f t="shared" si="326"/>
        <v>0</v>
      </c>
      <c r="K480" s="224">
        <f t="shared" si="326"/>
        <v>0</v>
      </c>
      <c r="L480" s="223">
        <f t="shared" si="326"/>
        <v>0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188.60000000000002</v>
      </c>
      <c r="U480" s="224">
        <f t="shared" si="322"/>
        <v>3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3" x14ac:dyDescent="0.3">
      <c r="A481" s="27" t="s">
        <v>47</v>
      </c>
      <c r="B481" s="223">
        <f t="shared" si="326"/>
        <v>177</v>
      </c>
      <c r="C481" s="224">
        <f t="shared" si="326"/>
        <v>2.2000000000000002</v>
      </c>
      <c r="D481" s="223">
        <f t="shared" si="326"/>
        <v>13.6</v>
      </c>
      <c r="E481" s="224">
        <f t="shared" si="326"/>
        <v>0.2</v>
      </c>
      <c r="F481" s="223">
        <f t="shared" si="326"/>
        <v>0.2</v>
      </c>
      <c r="G481" s="224">
        <f t="shared" si="326"/>
        <v>0</v>
      </c>
      <c r="H481" s="223">
        <f t="shared" si="326"/>
        <v>0</v>
      </c>
      <c r="I481" s="224">
        <f t="shared" si="326"/>
        <v>0</v>
      </c>
      <c r="J481" s="223">
        <f t="shared" si="326"/>
        <v>0</v>
      </c>
      <c r="K481" s="224">
        <f t="shared" si="326"/>
        <v>0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</v>
      </c>
      <c r="S481" s="224">
        <f t="shared" si="326"/>
        <v>0</v>
      </c>
      <c r="T481" s="223">
        <f t="shared" si="324"/>
        <v>190.79999999999998</v>
      </c>
      <c r="U481" s="224">
        <f t="shared" si="322"/>
        <v>2.4000000000000004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3" x14ac:dyDescent="0.3">
      <c r="A482" s="27" t="s">
        <v>48</v>
      </c>
      <c r="B482" s="223">
        <f t="shared" si="326"/>
        <v>146.4</v>
      </c>
      <c r="C482" s="224">
        <f t="shared" si="326"/>
        <v>3.6</v>
      </c>
      <c r="D482" s="223">
        <f t="shared" si="326"/>
        <v>13.8</v>
      </c>
      <c r="E482" s="224">
        <f t="shared" si="326"/>
        <v>0</v>
      </c>
      <c r="F482" s="223">
        <f t="shared" si="326"/>
        <v>0.8</v>
      </c>
      <c r="G482" s="224">
        <f t="shared" si="326"/>
        <v>0</v>
      </c>
      <c r="H482" s="223">
        <f t="shared" si="326"/>
        <v>0</v>
      </c>
      <c r="I482" s="224">
        <f t="shared" si="326"/>
        <v>0</v>
      </c>
      <c r="J482" s="223">
        <f t="shared" si="326"/>
        <v>0.2</v>
      </c>
      <c r="K482" s="224">
        <f t="shared" si="326"/>
        <v>0</v>
      </c>
      <c r="L482" s="223">
        <f t="shared" si="326"/>
        <v>0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0.2</v>
      </c>
      <c r="S482" s="224">
        <f t="shared" si="326"/>
        <v>0.2</v>
      </c>
      <c r="T482" s="223">
        <f t="shared" si="324"/>
        <v>161.4</v>
      </c>
      <c r="U482" s="224">
        <f t="shared" si="322"/>
        <v>3.8000000000000003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3" x14ac:dyDescent="0.3">
      <c r="A483" s="27" t="s">
        <v>49</v>
      </c>
      <c r="B483" s="223">
        <f t="shared" si="326"/>
        <v>82</v>
      </c>
      <c r="C483" s="224">
        <f t="shared" si="326"/>
        <v>1.6</v>
      </c>
      <c r="D483" s="223">
        <f t="shared" si="326"/>
        <v>19.399999999999999</v>
      </c>
      <c r="E483" s="224">
        <f t="shared" si="326"/>
        <v>0</v>
      </c>
      <c r="F483" s="223">
        <f t="shared" si="326"/>
        <v>0</v>
      </c>
      <c r="G483" s="224">
        <f t="shared" si="326"/>
        <v>0</v>
      </c>
      <c r="H483" s="223">
        <f t="shared" si="326"/>
        <v>0</v>
      </c>
      <c r="I483" s="224">
        <f t="shared" si="326"/>
        <v>0</v>
      </c>
      <c r="J483" s="223">
        <f t="shared" si="326"/>
        <v>0</v>
      </c>
      <c r="K483" s="224">
        <f t="shared" si="326"/>
        <v>0</v>
      </c>
      <c r="L483" s="223">
        <f t="shared" si="326"/>
        <v>0</v>
      </c>
      <c r="M483" s="224">
        <f t="shared" si="326"/>
        <v>0</v>
      </c>
      <c r="N483" s="223">
        <f t="shared" si="326"/>
        <v>0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</v>
      </c>
      <c r="S483" s="224">
        <f t="shared" si="326"/>
        <v>0</v>
      </c>
      <c r="T483" s="223">
        <f t="shared" si="324"/>
        <v>101.4</v>
      </c>
      <c r="U483" s="224">
        <f t="shared" si="322"/>
        <v>1.6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3" x14ac:dyDescent="0.3">
      <c r="A484" s="27" t="s">
        <v>50</v>
      </c>
      <c r="B484" s="223">
        <f t="shared" si="326"/>
        <v>48</v>
      </c>
      <c r="C484" s="224">
        <f t="shared" si="326"/>
        <v>0.8</v>
      </c>
      <c r="D484" s="223">
        <f t="shared" si="326"/>
        <v>9.4</v>
      </c>
      <c r="E484" s="224">
        <f t="shared" si="326"/>
        <v>0</v>
      </c>
      <c r="F484" s="223">
        <f t="shared" si="326"/>
        <v>0.8</v>
      </c>
      <c r="G484" s="224">
        <f t="shared" si="326"/>
        <v>0</v>
      </c>
      <c r="H484" s="223">
        <f t="shared" si="326"/>
        <v>0</v>
      </c>
      <c r="I484" s="224">
        <f t="shared" si="326"/>
        <v>0</v>
      </c>
      <c r="J484" s="223">
        <f t="shared" si="326"/>
        <v>0</v>
      </c>
      <c r="K484" s="224">
        <f t="shared" si="326"/>
        <v>0</v>
      </c>
      <c r="L484" s="223">
        <f t="shared" si="326"/>
        <v>0</v>
      </c>
      <c r="M484" s="224">
        <f t="shared" si="326"/>
        <v>0</v>
      </c>
      <c r="N484" s="223">
        <f t="shared" si="326"/>
        <v>0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58.199999999999996</v>
      </c>
      <c r="U484" s="224">
        <f t="shared" si="322"/>
        <v>0.8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3" x14ac:dyDescent="0.3">
      <c r="A485" s="27" t="s">
        <v>51</v>
      </c>
      <c r="B485" s="223">
        <f t="shared" si="326"/>
        <v>35</v>
      </c>
      <c r="C485" s="224">
        <f t="shared" si="326"/>
        <v>0.4</v>
      </c>
      <c r="D485" s="223">
        <f t="shared" si="326"/>
        <v>8.8000000000000007</v>
      </c>
      <c r="E485" s="224">
        <f t="shared" si="326"/>
        <v>0</v>
      </c>
      <c r="F485" s="223">
        <f t="shared" si="326"/>
        <v>1</v>
      </c>
      <c r="G485" s="224">
        <f t="shared" si="326"/>
        <v>0</v>
      </c>
      <c r="H485" s="223">
        <f t="shared" si="326"/>
        <v>0</v>
      </c>
      <c r="I485" s="224">
        <f t="shared" si="326"/>
        <v>0</v>
      </c>
      <c r="J485" s="223">
        <f t="shared" si="326"/>
        <v>0</v>
      </c>
      <c r="K485" s="224">
        <f t="shared" si="326"/>
        <v>0</v>
      </c>
      <c r="L485" s="223">
        <f t="shared" si="326"/>
        <v>0</v>
      </c>
      <c r="M485" s="224">
        <f t="shared" si="326"/>
        <v>0</v>
      </c>
      <c r="N485" s="223">
        <f t="shared" si="326"/>
        <v>0</v>
      </c>
      <c r="O485" s="224">
        <f t="shared" si="326"/>
        <v>0</v>
      </c>
      <c r="P485" s="223">
        <f t="shared" si="326"/>
        <v>0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44.8</v>
      </c>
      <c r="U485" s="224">
        <f t="shared" si="322"/>
        <v>0.4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3.5" thickBot="1" x14ac:dyDescent="0.35">
      <c r="A486" s="18" t="s">
        <v>52</v>
      </c>
      <c r="B486" s="223">
        <f t="shared" si="326"/>
        <v>22.2</v>
      </c>
      <c r="C486" s="224">
        <f t="shared" si="326"/>
        <v>1</v>
      </c>
      <c r="D486" s="223">
        <f t="shared" si="326"/>
        <v>5</v>
      </c>
      <c r="E486" s="224">
        <f t="shared" si="326"/>
        <v>0</v>
      </c>
      <c r="F486" s="223">
        <f t="shared" si="326"/>
        <v>0.4</v>
      </c>
      <c r="G486" s="224">
        <f t="shared" si="326"/>
        <v>0</v>
      </c>
      <c r="H486" s="223">
        <f t="shared" si="326"/>
        <v>0</v>
      </c>
      <c r="I486" s="224">
        <f t="shared" si="326"/>
        <v>0</v>
      </c>
      <c r="J486" s="223">
        <f t="shared" si="326"/>
        <v>0</v>
      </c>
      <c r="K486" s="224">
        <f t="shared" si="326"/>
        <v>0</v>
      </c>
      <c r="L486" s="223">
        <f t="shared" si="326"/>
        <v>0</v>
      </c>
      <c r="M486" s="224">
        <f t="shared" si="326"/>
        <v>0</v>
      </c>
      <c r="N486" s="223">
        <f t="shared" si="326"/>
        <v>0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27.599999999999998</v>
      </c>
      <c r="U486" s="224">
        <f t="shared" si="322"/>
        <v>1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4" thickTop="1" thickBot="1" x14ac:dyDescent="0.35">
      <c r="A487" s="25" t="s">
        <v>53</v>
      </c>
      <c r="B487" s="213">
        <f>SUM(B463:B486)</f>
        <v>2611.2000000000003</v>
      </c>
      <c r="C487" s="219">
        <f t="shared" ref="C487:S487" si="327">SUM(C463:C486)</f>
        <v>65.399999999999991</v>
      </c>
      <c r="D487" s="213">
        <f t="shared" si="327"/>
        <v>399.40000000000003</v>
      </c>
      <c r="E487" s="219">
        <f t="shared" si="327"/>
        <v>4.8000000000000007</v>
      </c>
      <c r="F487" s="213">
        <f t="shared" si="327"/>
        <v>15.8</v>
      </c>
      <c r="G487" s="219">
        <f t="shared" si="327"/>
        <v>0.2</v>
      </c>
      <c r="H487" s="213">
        <f t="shared" si="327"/>
        <v>0.60000000000000009</v>
      </c>
      <c r="I487" s="219">
        <f>SUM(I463:I486)</f>
        <v>0</v>
      </c>
      <c r="J487" s="213">
        <f t="shared" si="327"/>
        <v>0.2</v>
      </c>
      <c r="K487" s="219">
        <f t="shared" si="327"/>
        <v>0</v>
      </c>
      <c r="L487" s="213">
        <f t="shared" si="327"/>
        <v>0</v>
      </c>
      <c r="M487" s="219">
        <f t="shared" si="327"/>
        <v>0</v>
      </c>
      <c r="N487" s="213">
        <f t="shared" si="327"/>
        <v>0</v>
      </c>
      <c r="O487" s="219">
        <f t="shared" si="327"/>
        <v>0</v>
      </c>
      <c r="P487" s="213">
        <f t="shared" si="327"/>
        <v>0</v>
      </c>
      <c r="Q487" s="219">
        <f t="shared" si="327"/>
        <v>0</v>
      </c>
      <c r="R487" s="213">
        <f t="shared" si="327"/>
        <v>0.2</v>
      </c>
      <c r="S487" s="219">
        <f t="shared" si="327"/>
        <v>0.2</v>
      </c>
      <c r="T487" s="213">
        <f>SUM(T463:T486)</f>
        <v>3027.3999999999996</v>
      </c>
      <c r="U487" s="219">
        <f>SUM(U463:U486)</f>
        <v>70.599999999999994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3.5" thickTop="1" x14ac:dyDescent="0.3">
      <c r="A488" s="27" t="s">
        <v>126</v>
      </c>
      <c r="B488" s="214">
        <f>B487/T487</f>
        <v>0.86252229635991295</v>
      </c>
      <c r="C488" s="220">
        <f>C487/T487</f>
        <v>2.1602695382176126E-2</v>
      </c>
      <c r="D488" s="214">
        <f>D487/T487</f>
        <v>0.13192838739512455</v>
      </c>
      <c r="E488" s="220">
        <f>E487/T487</f>
        <v>1.585518927132193E-3</v>
      </c>
      <c r="F488" s="214">
        <f>F487/T487</f>
        <v>5.218999801810135E-3</v>
      </c>
      <c r="G488" s="220">
        <f>G487/T487</f>
        <v>6.6063288630508038E-5</v>
      </c>
      <c r="H488" s="214">
        <f>H487/T487</f>
        <v>1.9818986589152413E-4</v>
      </c>
      <c r="I488" s="220">
        <f>I487/T487</f>
        <v>0</v>
      </c>
      <c r="J488" s="214">
        <f>J487/T487</f>
        <v>6.6063288630508038E-5</v>
      </c>
      <c r="K488" s="220">
        <f>K487/T487</f>
        <v>0</v>
      </c>
      <c r="L488" s="214">
        <f>L487/T487</f>
        <v>0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6.6063288630508038E-5</v>
      </c>
      <c r="S488" s="220">
        <f>S487/T487</f>
        <v>6.6063288630508038E-5</v>
      </c>
      <c r="T488" s="214">
        <f>100%</f>
        <v>1</v>
      </c>
      <c r="U488" s="220">
        <f>U487/T487</f>
        <v>2.3320340886569334E-2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3" x14ac:dyDescent="0.3">
      <c r="A489" s="27" t="s">
        <v>112</v>
      </c>
      <c r="B489" s="225">
        <f t="shared" ref="B489:U489" si="328">SUM(B469:B483)</f>
        <v>2456.8000000000002</v>
      </c>
      <c r="C489" s="226">
        <f t="shared" si="328"/>
        <v>63.199999999999996</v>
      </c>
      <c r="D489" s="225">
        <f t="shared" si="328"/>
        <v>359.40000000000003</v>
      </c>
      <c r="E489" s="226">
        <f t="shared" si="328"/>
        <v>4.8000000000000007</v>
      </c>
      <c r="F489" s="225">
        <f t="shared" si="328"/>
        <v>11.8</v>
      </c>
      <c r="G489" s="226">
        <f t="shared" si="328"/>
        <v>0.2</v>
      </c>
      <c r="H489" s="225">
        <f t="shared" si="328"/>
        <v>0.4</v>
      </c>
      <c r="I489" s="226">
        <f t="shared" si="328"/>
        <v>0</v>
      </c>
      <c r="J489" s="225">
        <f t="shared" si="328"/>
        <v>0.2</v>
      </c>
      <c r="K489" s="226">
        <f t="shared" si="328"/>
        <v>0</v>
      </c>
      <c r="L489" s="225">
        <f t="shared" si="328"/>
        <v>0</v>
      </c>
      <c r="M489" s="226">
        <f t="shared" si="328"/>
        <v>0</v>
      </c>
      <c r="N489" s="225">
        <f t="shared" si="328"/>
        <v>0</v>
      </c>
      <c r="O489" s="226">
        <f t="shared" si="328"/>
        <v>0</v>
      </c>
      <c r="P489" s="225">
        <f t="shared" si="328"/>
        <v>0</v>
      </c>
      <c r="Q489" s="226">
        <f t="shared" si="328"/>
        <v>0</v>
      </c>
      <c r="R489" s="225">
        <f t="shared" si="328"/>
        <v>0.2</v>
      </c>
      <c r="S489" s="226">
        <f t="shared" si="328"/>
        <v>0.2</v>
      </c>
      <c r="T489" s="225">
        <f t="shared" si="328"/>
        <v>2828.7999999999997</v>
      </c>
      <c r="U489" s="226">
        <f t="shared" si="328"/>
        <v>68.399999999999991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3.5" thickBot="1" x14ac:dyDescent="0.35">
      <c r="A490" s="18" t="s">
        <v>113</v>
      </c>
      <c r="B490" s="216">
        <f t="shared" ref="B490:U490" si="329">B487-B489</f>
        <v>154.40000000000009</v>
      </c>
      <c r="C490" s="222">
        <f t="shared" si="329"/>
        <v>2.1999999999999957</v>
      </c>
      <c r="D490" s="216">
        <f t="shared" si="329"/>
        <v>40</v>
      </c>
      <c r="E490" s="222">
        <f t="shared" si="329"/>
        <v>0</v>
      </c>
      <c r="F490" s="216">
        <f t="shared" si="329"/>
        <v>4</v>
      </c>
      <c r="G490" s="222">
        <f t="shared" si="329"/>
        <v>0</v>
      </c>
      <c r="H490" s="216">
        <f t="shared" si="329"/>
        <v>0.20000000000000007</v>
      </c>
      <c r="I490" s="222">
        <f t="shared" si="329"/>
        <v>0</v>
      </c>
      <c r="J490" s="216">
        <f t="shared" si="329"/>
        <v>0</v>
      </c>
      <c r="K490" s="222">
        <f t="shared" si="329"/>
        <v>0</v>
      </c>
      <c r="L490" s="216">
        <f t="shared" si="329"/>
        <v>0</v>
      </c>
      <c r="M490" s="222">
        <f t="shared" si="329"/>
        <v>0</v>
      </c>
      <c r="N490" s="216">
        <f t="shared" si="329"/>
        <v>0</v>
      </c>
      <c r="O490" s="222">
        <f t="shared" si="329"/>
        <v>0</v>
      </c>
      <c r="P490" s="216">
        <f t="shared" si="329"/>
        <v>0</v>
      </c>
      <c r="Q490" s="222">
        <f t="shared" si="329"/>
        <v>0</v>
      </c>
      <c r="R490" s="216">
        <f t="shared" si="329"/>
        <v>0</v>
      </c>
      <c r="S490" s="222">
        <f t="shared" si="329"/>
        <v>0</v>
      </c>
      <c r="T490" s="216">
        <f t="shared" si="329"/>
        <v>198.59999999999991</v>
      </c>
      <c r="U490" s="222">
        <f t="shared" si="329"/>
        <v>2.2000000000000028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2956.7999999999997</v>
      </c>
      <c r="J491" s="238"/>
      <c r="K491" s="239"/>
      <c r="L491" s="240" t="s">
        <v>56</v>
      </c>
      <c r="M491" s="265">
        <f>U487</f>
        <v>70.599999999999994</v>
      </c>
      <c r="N491" s="58"/>
      <c r="O491" s="47"/>
      <c r="P491" s="51"/>
      <c r="Q491" s="48"/>
      <c r="R491" s="49" t="s">
        <v>57</v>
      </c>
      <c r="S491" s="49"/>
      <c r="T491" s="63">
        <f>I491+M491*2</f>
        <v>3097.9999999999995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5" thickTop="1" x14ac:dyDescent="0.3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17.813635462773341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16.756373937677054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3" x14ac:dyDescent="0.3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3" x14ac:dyDescent="0.3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3" x14ac:dyDescent="0.3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3" x14ac:dyDescent="0.3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3" x14ac:dyDescent="0.3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3" x14ac:dyDescent="0.3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3" x14ac:dyDescent="0.3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3" x14ac:dyDescent="0.3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3" x14ac:dyDescent="0.3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3" x14ac:dyDescent="0.3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3" x14ac:dyDescent="0.3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3" x14ac:dyDescent="0.3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3" x14ac:dyDescent="0.3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3" x14ac:dyDescent="0.3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3" x14ac:dyDescent="0.3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3" x14ac:dyDescent="0.3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3" x14ac:dyDescent="0.3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3" x14ac:dyDescent="0.3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3" x14ac:dyDescent="0.3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3" x14ac:dyDescent="0.3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3" x14ac:dyDescent="0.3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3" x14ac:dyDescent="0.3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3" x14ac:dyDescent="0.3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3" x14ac:dyDescent="0.3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3" x14ac:dyDescent="0.3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3" x14ac:dyDescent="0.3">
      <c r="A518" s="248">
        <f>(H487+J487+L487+N487+P487+R487)/T487</f>
        <v>3.3031644315254015E-4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2.8328611898017003E-3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3" x14ac:dyDescent="0.3">
      <c r="A519" s="248">
        <f>(P487+R487)/T487</f>
        <v>6.6063288630508038E-5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2.8328611898017003E-3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3.5" thickBot="1" x14ac:dyDescent="0.35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" thickBot="1" x14ac:dyDescent="0.35">
      <c r="A521" s="366" t="str">
        <f>A1</f>
        <v>Comptages vitesse TV/PL à Vincennes</v>
      </c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8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.5" x14ac:dyDescent="0.35">
      <c r="A522" s="370" t="s">
        <v>88</v>
      </c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" x14ac:dyDescent="0.3">
      <c r="A523" s="112" t="s">
        <v>74</v>
      </c>
      <c r="B523" s="112"/>
      <c r="C523" s="259" t="str">
        <f>E3</f>
        <v>lundi 20 septembre 2021</v>
      </c>
      <c r="D523" s="112"/>
      <c r="E523" s="260"/>
      <c r="F523" s="260"/>
      <c r="G523" s="260"/>
      <c r="H523" s="261" t="s">
        <v>87</v>
      </c>
      <c r="I523" s="262" t="str">
        <f>E393</f>
        <v>dimanche 26 septembre 2021</v>
      </c>
      <c r="L523" s="116"/>
      <c r="N523" s="263" t="s">
        <v>92</v>
      </c>
      <c r="O523" s="112"/>
      <c r="P523" s="253" t="str">
        <f>J68</f>
        <v>Rue Leroyer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35">
      <c r="A524" s="117" t="s">
        <v>4</v>
      </c>
      <c r="N524" s="112" t="str">
        <f>O68</f>
        <v>Et</v>
      </c>
      <c r="P524" s="253" t="str">
        <f>P68</f>
        <v>Rue Crébillon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5" thickTop="1" x14ac:dyDescent="0.3">
      <c r="A528" s="27" t="s">
        <v>29</v>
      </c>
      <c r="B528" s="223">
        <f>SUM(B8,B73,B138,B203,B268,B333,B398)/7</f>
        <v>16.714285714285715</v>
      </c>
      <c r="C528" s="224">
        <f t="shared" ref="C528:S528" si="330">SUM(C8,C73,C138,C203,C268,C333,C398)/7</f>
        <v>0.14285714285714285</v>
      </c>
      <c r="D528" s="223">
        <f t="shared" si="330"/>
        <v>4.7142857142857144</v>
      </c>
      <c r="E528" s="224">
        <f t="shared" si="330"/>
        <v>0</v>
      </c>
      <c r="F528" s="223">
        <f t="shared" si="330"/>
        <v>0</v>
      </c>
      <c r="G528" s="224">
        <f t="shared" si="330"/>
        <v>0</v>
      </c>
      <c r="H528" s="223">
        <f t="shared" si="330"/>
        <v>0</v>
      </c>
      <c r="I528" s="224">
        <f t="shared" si="330"/>
        <v>0</v>
      </c>
      <c r="J528" s="223">
        <f t="shared" si="330"/>
        <v>0</v>
      </c>
      <c r="K528" s="224">
        <f t="shared" si="330"/>
        <v>0</v>
      </c>
      <c r="L528" s="223">
        <f t="shared" si="330"/>
        <v>0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21.428571428571431</v>
      </c>
      <c r="U528" s="224">
        <f t="shared" ref="U528:U551" si="331">SUM(C528,E528,G528,I528,K528,M528,O528,Q528,S528)</f>
        <v>0.14285714285714285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3" x14ac:dyDescent="0.3">
      <c r="A529" s="27" t="s">
        <v>30</v>
      </c>
      <c r="B529" s="223">
        <f t="shared" ref="B529:S543" si="332">SUM(B9,B74,B139,B204,B269,B334,B399)/7</f>
        <v>11.428571428571429</v>
      </c>
      <c r="C529" s="224">
        <f t="shared" si="332"/>
        <v>0</v>
      </c>
      <c r="D529" s="223">
        <f t="shared" si="332"/>
        <v>2.2857142857142856</v>
      </c>
      <c r="E529" s="224">
        <f t="shared" si="332"/>
        <v>0</v>
      </c>
      <c r="F529" s="223">
        <f t="shared" si="332"/>
        <v>0.42857142857142855</v>
      </c>
      <c r="G529" s="224">
        <f t="shared" si="332"/>
        <v>0</v>
      </c>
      <c r="H529" s="223">
        <f t="shared" si="332"/>
        <v>0</v>
      </c>
      <c r="I529" s="224">
        <f t="shared" si="332"/>
        <v>0</v>
      </c>
      <c r="J529" s="223">
        <f t="shared" si="332"/>
        <v>0</v>
      </c>
      <c r="K529" s="224">
        <f t="shared" si="332"/>
        <v>0</v>
      </c>
      <c r="L529" s="223">
        <f t="shared" si="332"/>
        <v>0</v>
      </c>
      <c r="M529" s="224">
        <f t="shared" si="332"/>
        <v>0</v>
      </c>
      <c r="N529" s="223">
        <f t="shared" si="332"/>
        <v>0</v>
      </c>
      <c r="O529" s="224">
        <f t="shared" si="332"/>
        <v>0</v>
      </c>
      <c r="P529" s="223">
        <f t="shared" si="332"/>
        <v>0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14.142857142857144</v>
      </c>
      <c r="U529" s="224">
        <f t="shared" si="331"/>
        <v>0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3" x14ac:dyDescent="0.3">
      <c r="A530" s="27" t="s">
        <v>31</v>
      </c>
      <c r="B530" s="223">
        <f t="shared" si="332"/>
        <v>5.8571428571428568</v>
      </c>
      <c r="C530" s="224">
        <f t="shared" si="332"/>
        <v>0</v>
      </c>
      <c r="D530" s="223">
        <f t="shared" si="332"/>
        <v>2.2857142857142856</v>
      </c>
      <c r="E530" s="224">
        <f t="shared" si="332"/>
        <v>0</v>
      </c>
      <c r="F530" s="223">
        <f t="shared" si="332"/>
        <v>0.14285714285714285</v>
      </c>
      <c r="G530" s="224">
        <f t="shared" si="332"/>
        <v>0</v>
      </c>
      <c r="H530" s="223">
        <f t="shared" si="332"/>
        <v>0</v>
      </c>
      <c r="I530" s="224">
        <f t="shared" si="332"/>
        <v>0</v>
      </c>
      <c r="J530" s="223">
        <f t="shared" si="332"/>
        <v>0</v>
      </c>
      <c r="K530" s="224">
        <f t="shared" si="332"/>
        <v>0</v>
      </c>
      <c r="L530" s="223">
        <f t="shared" si="332"/>
        <v>0</v>
      </c>
      <c r="M530" s="224">
        <f t="shared" si="332"/>
        <v>0</v>
      </c>
      <c r="N530" s="223">
        <f t="shared" si="332"/>
        <v>0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8.2857142857142847</v>
      </c>
      <c r="U530" s="224">
        <f t="shared" si="331"/>
        <v>0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3" x14ac:dyDescent="0.3">
      <c r="A531" s="27" t="s">
        <v>32</v>
      </c>
      <c r="B531" s="223">
        <f t="shared" si="332"/>
        <v>5.1428571428571432</v>
      </c>
      <c r="C531" s="224">
        <f t="shared" si="332"/>
        <v>0.14285714285714285</v>
      </c>
      <c r="D531" s="223">
        <f t="shared" si="332"/>
        <v>1.4285714285714286</v>
      </c>
      <c r="E531" s="224">
        <f t="shared" si="332"/>
        <v>0</v>
      </c>
      <c r="F531" s="223">
        <f t="shared" si="332"/>
        <v>0</v>
      </c>
      <c r="G531" s="224">
        <f t="shared" si="332"/>
        <v>0</v>
      </c>
      <c r="H531" s="223">
        <f t="shared" si="332"/>
        <v>0</v>
      </c>
      <c r="I531" s="224">
        <f t="shared" si="332"/>
        <v>0</v>
      </c>
      <c r="J531" s="223">
        <f t="shared" si="332"/>
        <v>0</v>
      </c>
      <c r="K531" s="224">
        <f t="shared" si="332"/>
        <v>0</v>
      </c>
      <c r="L531" s="223">
        <f t="shared" si="332"/>
        <v>0</v>
      </c>
      <c r="M531" s="224">
        <f t="shared" si="332"/>
        <v>0</v>
      </c>
      <c r="N531" s="223">
        <f t="shared" si="332"/>
        <v>0</v>
      </c>
      <c r="O531" s="224">
        <f t="shared" si="332"/>
        <v>0</v>
      </c>
      <c r="P531" s="223">
        <f t="shared" si="332"/>
        <v>0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6.5714285714285721</v>
      </c>
      <c r="U531" s="224">
        <f t="shared" si="331"/>
        <v>0.14285714285714285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3" x14ac:dyDescent="0.3">
      <c r="A532" s="27" t="s">
        <v>33</v>
      </c>
      <c r="B532" s="223">
        <f t="shared" si="332"/>
        <v>7</v>
      </c>
      <c r="C532" s="224">
        <f t="shared" si="332"/>
        <v>0</v>
      </c>
      <c r="D532" s="223">
        <f t="shared" si="332"/>
        <v>2.5714285714285716</v>
      </c>
      <c r="E532" s="224">
        <f t="shared" si="332"/>
        <v>0</v>
      </c>
      <c r="F532" s="223">
        <f t="shared" si="332"/>
        <v>0.42857142857142855</v>
      </c>
      <c r="G532" s="224">
        <f t="shared" si="332"/>
        <v>0</v>
      </c>
      <c r="H532" s="223">
        <f t="shared" si="332"/>
        <v>0.14285714285714285</v>
      </c>
      <c r="I532" s="224">
        <f t="shared" si="332"/>
        <v>0</v>
      </c>
      <c r="J532" s="223">
        <f t="shared" si="332"/>
        <v>0</v>
      </c>
      <c r="K532" s="224">
        <f t="shared" si="332"/>
        <v>0</v>
      </c>
      <c r="L532" s="223">
        <f t="shared" si="332"/>
        <v>0</v>
      </c>
      <c r="M532" s="224">
        <f t="shared" si="332"/>
        <v>0</v>
      </c>
      <c r="N532" s="223">
        <f t="shared" si="332"/>
        <v>0</v>
      </c>
      <c r="O532" s="224">
        <f t="shared" si="332"/>
        <v>0</v>
      </c>
      <c r="P532" s="223">
        <f t="shared" si="332"/>
        <v>0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10.142857142857142</v>
      </c>
      <c r="U532" s="224">
        <f t="shared" si="331"/>
        <v>0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3" x14ac:dyDescent="0.3">
      <c r="A533" s="27" t="s">
        <v>34</v>
      </c>
      <c r="B533" s="223">
        <f t="shared" si="332"/>
        <v>14.857142857142858</v>
      </c>
      <c r="C533" s="224">
        <f t="shared" si="332"/>
        <v>0.14285714285714285</v>
      </c>
      <c r="D533" s="223">
        <f t="shared" si="332"/>
        <v>4.5714285714285712</v>
      </c>
      <c r="E533" s="224">
        <f t="shared" si="332"/>
        <v>0</v>
      </c>
      <c r="F533" s="223">
        <f t="shared" si="332"/>
        <v>0.42857142857142855</v>
      </c>
      <c r="G533" s="224">
        <f t="shared" si="332"/>
        <v>0</v>
      </c>
      <c r="H533" s="223">
        <f t="shared" si="332"/>
        <v>0</v>
      </c>
      <c r="I533" s="224">
        <f t="shared" si="332"/>
        <v>0</v>
      </c>
      <c r="J533" s="223">
        <f t="shared" si="332"/>
        <v>0</v>
      </c>
      <c r="K533" s="224">
        <f t="shared" si="332"/>
        <v>0</v>
      </c>
      <c r="L533" s="223">
        <f t="shared" si="332"/>
        <v>0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</v>
      </c>
      <c r="S533" s="224">
        <f t="shared" si="332"/>
        <v>0</v>
      </c>
      <c r="T533" s="223">
        <f t="shared" si="333"/>
        <v>19.857142857142858</v>
      </c>
      <c r="U533" s="224">
        <f t="shared" si="331"/>
        <v>0.14285714285714285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3" x14ac:dyDescent="0.3">
      <c r="A534" s="27" t="s">
        <v>35</v>
      </c>
      <c r="B534" s="223">
        <f t="shared" si="332"/>
        <v>37.857142857142854</v>
      </c>
      <c r="C534" s="224">
        <f t="shared" si="332"/>
        <v>2</v>
      </c>
      <c r="D534" s="223">
        <f t="shared" si="332"/>
        <v>16.142857142857142</v>
      </c>
      <c r="E534" s="224">
        <f t="shared" si="332"/>
        <v>0.2857142857142857</v>
      </c>
      <c r="F534" s="223">
        <f t="shared" si="332"/>
        <v>1.4285714285714286</v>
      </c>
      <c r="G534" s="224">
        <f t="shared" si="332"/>
        <v>0</v>
      </c>
      <c r="H534" s="223">
        <f t="shared" si="332"/>
        <v>0</v>
      </c>
      <c r="I534" s="224">
        <f t="shared" si="332"/>
        <v>0</v>
      </c>
      <c r="J534" s="223">
        <f t="shared" si="332"/>
        <v>0</v>
      </c>
      <c r="K534" s="224">
        <f t="shared" si="332"/>
        <v>0</v>
      </c>
      <c r="L534" s="223">
        <f t="shared" si="332"/>
        <v>0</v>
      </c>
      <c r="M534" s="224">
        <f t="shared" si="332"/>
        <v>0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55.428571428571431</v>
      </c>
      <c r="U534" s="224">
        <f t="shared" si="331"/>
        <v>2.2857142857142856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3" x14ac:dyDescent="0.3">
      <c r="A535" s="27" t="s">
        <v>36</v>
      </c>
      <c r="B535" s="223">
        <f t="shared" si="332"/>
        <v>179.57142857142858</v>
      </c>
      <c r="C535" s="224">
        <f t="shared" si="332"/>
        <v>5.4285714285714288</v>
      </c>
      <c r="D535" s="223">
        <f t="shared" si="332"/>
        <v>29</v>
      </c>
      <c r="E535" s="224">
        <f t="shared" si="332"/>
        <v>0.2857142857142857</v>
      </c>
      <c r="F535" s="223">
        <f t="shared" si="332"/>
        <v>1</v>
      </c>
      <c r="G535" s="224">
        <f t="shared" si="332"/>
        <v>0</v>
      </c>
      <c r="H535" s="223">
        <f t="shared" si="332"/>
        <v>0</v>
      </c>
      <c r="I535" s="224">
        <f t="shared" si="332"/>
        <v>0</v>
      </c>
      <c r="J535" s="223">
        <f t="shared" si="332"/>
        <v>0</v>
      </c>
      <c r="K535" s="224">
        <f t="shared" si="332"/>
        <v>0</v>
      </c>
      <c r="L535" s="223">
        <f t="shared" si="332"/>
        <v>0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209.57142857142858</v>
      </c>
      <c r="U535" s="224">
        <f t="shared" si="331"/>
        <v>5.7142857142857144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3" x14ac:dyDescent="0.3">
      <c r="A536" s="27" t="s">
        <v>37</v>
      </c>
      <c r="B536" s="223">
        <f t="shared" si="332"/>
        <v>297.42857142857144</v>
      </c>
      <c r="C536" s="224">
        <f t="shared" si="332"/>
        <v>10.142857142857142</v>
      </c>
      <c r="D536" s="223">
        <f t="shared" si="332"/>
        <v>29.142857142857142</v>
      </c>
      <c r="E536" s="224">
        <f t="shared" si="332"/>
        <v>0.7142857142857143</v>
      </c>
      <c r="F536" s="223">
        <f t="shared" si="332"/>
        <v>0.8571428571428571</v>
      </c>
      <c r="G536" s="224">
        <f t="shared" si="332"/>
        <v>0</v>
      </c>
      <c r="H536" s="223">
        <f t="shared" si="332"/>
        <v>0</v>
      </c>
      <c r="I536" s="224">
        <f t="shared" si="332"/>
        <v>0</v>
      </c>
      <c r="J536" s="223">
        <f t="shared" si="332"/>
        <v>0</v>
      </c>
      <c r="K536" s="224">
        <f t="shared" si="332"/>
        <v>0</v>
      </c>
      <c r="L536" s="223">
        <f t="shared" si="332"/>
        <v>0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</v>
      </c>
      <c r="Q536" s="224">
        <f t="shared" si="332"/>
        <v>0</v>
      </c>
      <c r="R536" s="223">
        <f t="shared" si="332"/>
        <v>0</v>
      </c>
      <c r="S536" s="224">
        <f t="shared" si="332"/>
        <v>0</v>
      </c>
      <c r="T536" s="223">
        <f t="shared" si="333"/>
        <v>327.42857142857144</v>
      </c>
      <c r="U536" s="224">
        <f t="shared" si="331"/>
        <v>10.857142857142856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" x14ac:dyDescent="0.3">
      <c r="A537" s="27" t="s">
        <v>38</v>
      </c>
      <c r="B537" s="223">
        <f t="shared" si="332"/>
        <v>230.14285714285714</v>
      </c>
      <c r="C537" s="224">
        <f t="shared" si="332"/>
        <v>7.5714285714285712</v>
      </c>
      <c r="D537" s="223">
        <f t="shared" si="332"/>
        <v>33.428571428571431</v>
      </c>
      <c r="E537" s="224">
        <f t="shared" si="332"/>
        <v>0.14285714285714285</v>
      </c>
      <c r="F537" s="223">
        <f t="shared" si="332"/>
        <v>0.8571428571428571</v>
      </c>
      <c r="G537" s="224">
        <f t="shared" si="332"/>
        <v>0</v>
      </c>
      <c r="H537" s="223">
        <f t="shared" si="332"/>
        <v>0</v>
      </c>
      <c r="I537" s="224">
        <f t="shared" si="332"/>
        <v>0</v>
      </c>
      <c r="J537" s="223">
        <f t="shared" si="332"/>
        <v>0</v>
      </c>
      <c r="K537" s="224">
        <f t="shared" si="332"/>
        <v>0</v>
      </c>
      <c r="L537" s="223">
        <f t="shared" si="332"/>
        <v>0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264.42857142857139</v>
      </c>
      <c r="U537" s="224">
        <f t="shared" si="331"/>
        <v>7.7142857142857144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.5" x14ac:dyDescent="0.35">
      <c r="A538" s="27" t="s">
        <v>39</v>
      </c>
      <c r="B538" s="223">
        <f t="shared" si="332"/>
        <v>137.71428571428572</v>
      </c>
      <c r="C538" s="224">
        <f t="shared" si="332"/>
        <v>5.1428571428571432</v>
      </c>
      <c r="D538" s="223">
        <f t="shared" si="332"/>
        <v>26.857142857142858</v>
      </c>
      <c r="E538" s="224">
        <f t="shared" si="332"/>
        <v>0.5714285714285714</v>
      </c>
      <c r="F538" s="223">
        <f t="shared" si="332"/>
        <v>0.5714285714285714</v>
      </c>
      <c r="G538" s="224">
        <f t="shared" si="332"/>
        <v>0</v>
      </c>
      <c r="H538" s="223">
        <f t="shared" si="332"/>
        <v>0.14285714285714285</v>
      </c>
      <c r="I538" s="224">
        <f t="shared" si="332"/>
        <v>0</v>
      </c>
      <c r="J538" s="223">
        <f t="shared" si="332"/>
        <v>0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165.28571428571431</v>
      </c>
      <c r="U538" s="224">
        <f t="shared" si="331"/>
        <v>5.7142857142857144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3" x14ac:dyDescent="0.3">
      <c r="A539" s="27" t="s">
        <v>40</v>
      </c>
      <c r="B539" s="223">
        <f t="shared" si="332"/>
        <v>132.85714285714286</v>
      </c>
      <c r="C539" s="224">
        <f t="shared" si="332"/>
        <v>4</v>
      </c>
      <c r="D539" s="223">
        <f t="shared" si="332"/>
        <v>25.714285714285715</v>
      </c>
      <c r="E539" s="224">
        <f t="shared" si="332"/>
        <v>0.14285714285714285</v>
      </c>
      <c r="F539" s="223">
        <f t="shared" si="332"/>
        <v>0.2857142857142857</v>
      </c>
      <c r="G539" s="224">
        <f t="shared" si="332"/>
        <v>0</v>
      </c>
      <c r="H539" s="223">
        <f t="shared" si="332"/>
        <v>0.14285714285714285</v>
      </c>
      <c r="I539" s="224">
        <f t="shared" si="332"/>
        <v>0</v>
      </c>
      <c r="J539" s="223">
        <f t="shared" si="332"/>
        <v>0</v>
      </c>
      <c r="K539" s="224">
        <f t="shared" si="332"/>
        <v>0</v>
      </c>
      <c r="L539" s="223">
        <f t="shared" si="332"/>
        <v>0</v>
      </c>
      <c r="M539" s="224">
        <f t="shared" si="332"/>
        <v>0</v>
      </c>
      <c r="N539" s="223">
        <f t="shared" si="332"/>
        <v>0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159</v>
      </c>
      <c r="U539" s="224">
        <f t="shared" si="331"/>
        <v>4.1428571428571432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3" x14ac:dyDescent="0.3">
      <c r="A540" s="27" t="s">
        <v>41</v>
      </c>
      <c r="B540" s="223">
        <f t="shared" si="332"/>
        <v>127.14285714285714</v>
      </c>
      <c r="C540" s="224">
        <f t="shared" si="332"/>
        <v>2</v>
      </c>
      <c r="D540" s="223">
        <f t="shared" si="332"/>
        <v>22.285714285714285</v>
      </c>
      <c r="E540" s="224">
        <f t="shared" si="332"/>
        <v>0.42857142857142855</v>
      </c>
      <c r="F540" s="223">
        <f t="shared" si="332"/>
        <v>1</v>
      </c>
      <c r="G540" s="224">
        <f t="shared" si="332"/>
        <v>0</v>
      </c>
      <c r="H540" s="223">
        <f t="shared" si="332"/>
        <v>0</v>
      </c>
      <c r="I540" s="224">
        <f t="shared" si="332"/>
        <v>0</v>
      </c>
      <c r="J540" s="223">
        <f t="shared" si="332"/>
        <v>0.2857142857142857</v>
      </c>
      <c r="K540" s="224">
        <f t="shared" si="332"/>
        <v>0</v>
      </c>
      <c r="L540" s="223">
        <f t="shared" si="332"/>
        <v>0</v>
      </c>
      <c r="M540" s="224">
        <f t="shared" si="332"/>
        <v>0</v>
      </c>
      <c r="N540" s="223">
        <f t="shared" si="332"/>
        <v>0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150.71428571428569</v>
      </c>
      <c r="U540" s="224">
        <f t="shared" si="331"/>
        <v>2.4285714285714284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3" x14ac:dyDescent="0.3">
      <c r="A541" s="27" t="s">
        <v>42</v>
      </c>
      <c r="B541" s="223">
        <f t="shared" si="332"/>
        <v>110.71428571428571</v>
      </c>
      <c r="C541" s="224">
        <f t="shared" si="332"/>
        <v>1.8571428571428572</v>
      </c>
      <c r="D541" s="223">
        <f t="shared" si="332"/>
        <v>26.142857142857142</v>
      </c>
      <c r="E541" s="224">
        <f t="shared" si="332"/>
        <v>0.2857142857142857</v>
      </c>
      <c r="F541" s="223">
        <f t="shared" si="332"/>
        <v>0.8571428571428571</v>
      </c>
      <c r="G541" s="224">
        <f t="shared" si="332"/>
        <v>0</v>
      </c>
      <c r="H541" s="223">
        <f t="shared" si="332"/>
        <v>0</v>
      </c>
      <c r="I541" s="224">
        <f t="shared" si="332"/>
        <v>0</v>
      </c>
      <c r="J541" s="223">
        <f t="shared" si="332"/>
        <v>0</v>
      </c>
      <c r="K541" s="224">
        <f t="shared" si="332"/>
        <v>0</v>
      </c>
      <c r="L541" s="223">
        <f t="shared" si="332"/>
        <v>0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137.71428571428572</v>
      </c>
      <c r="U541" s="224">
        <f t="shared" si="331"/>
        <v>2.1428571428571428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3" x14ac:dyDescent="0.3">
      <c r="A542" s="27" t="s">
        <v>43</v>
      </c>
      <c r="B542" s="223">
        <f t="shared" si="332"/>
        <v>113.57142857142857</v>
      </c>
      <c r="C542" s="224">
        <f t="shared" si="332"/>
        <v>3.2857142857142856</v>
      </c>
      <c r="D542" s="223">
        <f t="shared" si="332"/>
        <v>20</v>
      </c>
      <c r="E542" s="224">
        <f t="shared" si="332"/>
        <v>0.14285714285714285</v>
      </c>
      <c r="F542" s="223">
        <f t="shared" si="332"/>
        <v>0.5714285714285714</v>
      </c>
      <c r="G542" s="224">
        <f t="shared" si="332"/>
        <v>0</v>
      </c>
      <c r="H542" s="223">
        <f t="shared" si="332"/>
        <v>0</v>
      </c>
      <c r="I542" s="224">
        <f t="shared" si="332"/>
        <v>0</v>
      </c>
      <c r="J542" s="223">
        <f t="shared" si="332"/>
        <v>0</v>
      </c>
      <c r="K542" s="224">
        <f t="shared" si="332"/>
        <v>0</v>
      </c>
      <c r="L542" s="223">
        <f t="shared" si="332"/>
        <v>0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134.14285714285714</v>
      </c>
      <c r="U542" s="224">
        <f t="shared" si="331"/>
        <v>3.4285714285714284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" x14ac:dyDescent="0.3">
      <c r="A543" s="27" t="s">
        <v>44</v>
      </c>
      <c r="B543" s="223">
        <f t="shared" si="332"/>
        <v>134.14285714285714</v>
      </c>
      <c r="C543" s="224">
        <f t="shared" si="332"/>
        <v>2.8571428571428572</v>
      </c>
      <c r="D543" s="223">
        <f t="shared" si="332"/>
        <v>15</v>
      </c>
      <c r="E543" s="224">
        <f t="shared" ref="E543:S543" si="334">SUM(E23,E88,E153,E218,E283,E348,E413)/7</f>
        <v>0</v>
      </c>
      <c r="F543" s="223">
        <f t="shared" si="334"/>
        <v>0.2857142857142857</v>
      </c>
      <c r="G543" s="224">
        <f t="shared" si="334"/>
        <v>0</v>
      </c>
      <c r="H543" s="223">
        <f t="shared" si="334"/>
        <v>0</v>
      </c>
      <c r="I543" s="224">
        <f t="shared" si="334"/>
        <v>0</v>
      </c>
      <c r="J543" s="223">
        <f t="shared" si="334"/>
        <v>0</v>
      </c>
      <c r="K543" s="224">
        <f t="shared" si="334"/>
        <v>0</v>
      </c>
      <c r="L543" s="223">
        <f t="shared" si="334"/>
        <v>0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149.42857142857142</v>
      </c>
      <c r="U543" s="224">
        <f t="shared" si="331"/>
        <v>2.8571428571428572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3" x14ac:dyDescent="0.3">
      <c r="A544" s="27" t="s">
        <v>45</v>
      </c>
      <c r="B544" s="223">
        <f t="shared" ref="B544:S551" si="335">SUM(B24,B89,B154,B219,B284,B349,B414)/7</f>
        <v>155.42857142857142</v>
      </c>
      <c r="C544" s="224">
        <f t="shared" si="335"/>
        <v>2.7142857142857144</v>
      </c>
      <c r="D544" s="223">
        <f t="shared" si="335"/>
        <v>18</v>
      </c>
      <c r="E544" s="224">
        <f t="shared" si="335"/>
        <v>0.14285714285714285</v>
      </c>
      <c r="F544" s="223">
        <f t="shared" si="335"/>
        <v>0.5714285714285714</v>
      </c>
      <c r="G544" s="224">
        <f t="shared" si="335"/>
        <v>0.14285714285714285</v>
      </c>
      <c r="H544" s="223">
        <f t="shared" si="335"/>
        <v>0</v>
      </c>
      <c r="I544" s="224">
        <f t="shared" si="335"/>
        <v>0</v>
      </c>
      <c r="J544" s="223">
        <f t="shared" si="335"/>
        <v>0</v>
      </c>
      <c r="K544" s="224">
        <f t="shared" si="335"/>
        <v>0</v>
      </c>
      <c r="L544" s="223">
        <f t="shared" si="335"/>
        <v>0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</v>
      </c>
      <c r="S544" s="224">
        <f t="shared" si="335"/>
        <v>0</v>
      </c>
      <c r="T544" s="223">
        <f t="shared" si="333"/>
        <v>174</v>
      </c>
      <c r="U544" s="224">
        <f t="shared" si="331"/>
        <v>3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3" x14ac:dyDescent="0.3">
      <c r="A545" s="27" t="s">
        <v>46</v>
      </c>
      <c r="B545" s="223">
        <f t="shared" si="335"/>
        <v>159</v>
      </c>
      <c r="C545" s="224">
        <f t="shared" si="335"/>
        <v>2.2857142857142856</v>
      </c>
      <c r="D545" s="223">
        <f t="shared" si="335"/>
        <v>13.285714285714286</v>
      </c>
      <c r="E545" s="224">
        <f t="shared" si="335"/>
        <v>0.2857142857142857</v>
      </c>
      <c r="F545" s="223">
        <f t="shared" si="335"/>
        <v>0.5714285714285714</v>
      </c>
      <c r="G545" s="224">
        <f t="shared" si="335"/>
        <v>0</v>
      </c>
      <c r="H545" s="223">
        <f t="shared" si="335"/>
        <v>0</v>
      </c>
      <c r="I545" s="224">
        <f t="shared" si="335"/>
        <v>0</v>
      </c>
      <c r="J545" s="223">
        <f t="shared" si="335"/>
        <v>0</v>
      </c>
      <c r="K545" s="224">
        <f t="shared" si="335"/>
        <v>0</v>
      </c>
      <c r="L545" s="223">
        <f t="shared" si="335"/>
        <v>0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172.85714285714286</v>
      </c>
      <c r="U545" s="224">
        <f t="shared" si="331"/>
        <v>2.5714285714285712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3" x14ac:dyDescent="0.3">
      <c r="A546" s="27" t="s">
        <v>47</v>
      </c>
      <c r="B546" s="223">
        <f t="shared" si="335"/>
        <v>175.57142857142858</v>
      </c>
      <c r="C546" s="224">
        <f t="shared" si="335"/>
        <v>2.4285714285714284</v>
      </c>
      <c r="D546" s="223">
        <f t="shared" si="335"/>
        <v>16</v>
      </c>
      <c r="E546" s="224">
        <f t="shared" si="335"/>
        <v>0.2857142857142857</v>
      </c>
      <c r="F546" s="223">
        <f t="shared" si="335"/>
        <v>0.2857142857142857</v>
      </c>
      <c r="G546" s="224">
        <f t="shared" si="335"/>
        <v>0</v>
      </c>
      <c r="H546" s="223">
        <f t="shared" si="335"/>
        <v>0</v>
      </c>
      <c r="I546" s="224">
        <f t="shared" si="335"/>
        <v>0</v>
      </c>
      <c r="J546" s="223">
        <f t="shared" si="335"/>
        <v>0</v>
      </c>
      <c r="K546" s="224">
        <f t="shared" si="335"/>
        <v>0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</v>
      </c>
      <c r="S546" s="224">
        <f t="shared" si="335"/>
        <v>0</v>
      </c>
      <c r="T546" s="223">
        <f t="shared" si="333"/>
        <v>191.85714285714286</v>
      </c>
      <c r="U546" s="224">
        <f t="shared" si="331"/>
        <v>2.714285714285714</v>
      </c>
      <c r="V546" s="26"/>
      <c r="W546" s="112" t="s">
        <v>113</v>
      </c>
      <c r="X546" s="266">
        <f>B528+B529+B530+B531+B532+B533+B549+B550+B551</f>
        <v>169.71428571428569</v>
      </c>
      <c r="Y546" s="266">
        <f>C528+C529+C530+C531+C532+C533+C549+C550+C551</f>
        <v>2.2857142857142856</v>
      </c>
      <c r="Z546" s="266">
        <f t="shared" ref="Z546:AH546" si="336">D528+D529+D530+D531+D532+D533+D549+D550+D551</f>
        <v>41.428571428571423</v>
      </c>
      <c r="AA546" s="266">
        <f t="shared" si="336"/>
        <v>0</v>
      </c>
      <c r="AB546" s="266">
        <f t="shared" si="336"/>
        <v>3.4285714285714284</v>
      </c>
      <c r="AC546" s="266">
        <f t="shared" si="336"/>
        <v>0</v>
      </c>
      <c r="AD546" s="266">
        <f t="shared" si="336"/>
        <v>0.2857142857142857</v>
      </c>
      <c r="AE546" s="266">
        <f t="shared" si="336"/>
        <v>0.14285714285714285</v>
      </c>
      <c r="AF546" s="266">
        <f t="shared" si="336"/>
        <v>0</v>
      </c>
      <c r="AG546" s="266">
        <f t="shared" si="336"/>
        <v>0</v>
      </c>
      <c r="AH546" s="266">
        <f t="shared" si="336"/>
        <v>0</v>
      </c>
      <c r="AI546" s="266">
        <f>M528+M529+M530+M531+M532+M533+M549+M550+M551</f>
        <v>0</v>
      </c>
      <c r="AJ546" s="266">
        <f>N528+N529+N530+N531+N532+N533+N549+N550+N551</f>
        <v>0</v>
      </c>
      <c r="AK546" s="266">
        <f>O528+O529+O530+O531+O532+O533+O549+O550+O551</f>
        <v>0</v>
      </c>
      <c r="AL546" s="266">
        <f>P528+P529+P530+P531+P532+P533+P549+P550+P551</f>
        <v>0</v>
      </c>
      <c r="AM546" s="266">
        <f>Q528+Q529+Q530+Q531+Q532+Q533+Q549+Q550+Q551</f>
        <v>0</v>
      </c>
      <c r="AN546" s="266">
        <f t="shared" ref="AN546:AO546" si="337">R528+R529+R530+R531+R532+R533+R549+R550+R551</f>
        <v>0</v>
      </c>
      <c r="AO546" s="266">
        <f t="shared" si="337"/>
        <v>0</v>
      </c>
      <c r="AP546" s="266">
        <f>T528+T529+T530+T531+T532+T533+T549+T550+T551</f>
        <v>214.85714285714283</v>
      </c>
      <c r="AQ546" s="266">
        <f>U528+U529+U530+U531+U532+U533+U549+U550+U551</f>
        <v>2.4285714285714288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3" x14ac:dyDescent="0.3">
      <c r="A547" s="27" t="s">
        <v>48</v>
      </c>
      <c r="B547" s="223">
        <f t="shared" si="335"/>
        <v>150.57142857142858</v>
      </c>
      <c r="C547" s="224">
        <f t="shared" si="335"/>
        <v>3.5714285714285716</v>
      </c>
      <c r="D547" s="223">
        <f t="shared" si="335"/>
        <v>16.142857142857142</v>
      </c>
      <c r="E547" s="224">
        <f t="shared" si="335"/>
        <v>0.14285714285714285</v>
      </c>
      <c r="F547" s="223">
        <f t="shared" si="335"/>
        <v>1</v>
      </c>
      <c r="G547" s="224">
        <f t="shared" si="335"/>
        <v>0</v>
      </c>
      <c r="H547" s="223">
        <f t="shared" si="335"/>
        <v>0</v>
      </c>
      <c r="I547" s="224">
        <f t="shared" si="335"/>
        <v>0</v>
      </c>
      <c r="J547" s="223">
        <f t="shared" si="335"/>
        <v>0.14285714285714285</v>
      </c>
      <c r="K547" s="224">
        <f t="shared" si="335"/>
        <v>0</v>
      </c>
      <c r="L547" s="223">
        <f t="shared" si="335"/>
        <v>0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0.14285714285714285</v>
      </c>
      <c r="S547" s="224">
        <f t="shared" si="335"/>
        <v>0.14285714285714285</v>
      </c>
      <c r="T547" s="223">
        <f t="shared" si="333"/>
        <v>168</v>
      </c>
      <c r="U547" s="224">
        <f t="shared" si="331"/>
        <v>3.8571428571428572</v>
      </c>
      <c r="V547" s="26"/>
      <c r="W547" s="112" t="s">
        <v>112</v>
      </c>
      <c r="X547" s="266">
        <f>B552-X546</f>
        <v>2229.7142857142853</v>
      </c>
      <c r="Y547" s="266">
        <f t="shared" ref="Y547:AQ547" si="338">C552-Y546</f>
        <v>56.999999999999986</v>
      </c>
      <c r="Z547" s="266">
        <f t="shared" si="338"/>
        <v>325.28571428571433</v>
      </c>
      <c r="AA547" s="266">
        <f t="shared" si="338"/>
        <v>3.8571428571428563</v>
      </c>
      <c r="AB547" s="266">
        <f t="shared" si="338"/>
        <v>10.142857142857142</v>
      </c>
      <c r="AC547" s="266">
        <f t="shared" si="338"/>
        <v>0.14285714285714285</v>
      </c>
      <c r="AD547" s="266">
        <f t="shared" si="338"/>
        <v>0.2857142857142857</v>
      </c>
      <c r="AE547" s="266">
        <f t="shared" si="338"/>
        <v>0</v>
      </c>
      <c r="AF547" s="266">
        <f t="shared" si="338"/>
        <v>0.42857142857142855</v>
      </c>
      <c r="AG547" s="266">
        <f t="shared" si="338"/>
        <v>0</v>
      </c>
      <c r="AH547" s="266">
        <f t="shared" si="338"/>
        <v>0</v>
      </c>
      <c r="AI547" s="266">
        <f t="shared" si="338"/>
        <v>0</v>
      </c>
      <c r="AJ547" s="266">
        <f t="shared" si="338"/>
        <v>0</v>
      </c>
      <c r="AK547" s="266">
        <f t="shared" si="338"/>
        <v>0</v>
      </c>
      <c r="AL547" s="266">
        <f t="shared" si="338"/>
        <v>0</v>
      </c>
      <c r="AM547" s="266">
        <f t="shared" si="338"/>
        <v>0</v>
      </c>
      <c r="AN547" s="266">
        <f t="shared" si="338"/>
        <v>0.14285714285714285</v>
      </c>
      <c r="AO547" s="266">
        <f t="shared" si="338"/>
        <v>0.14285714285714285</v>
      </c>
      <c r="AP547" s="266">
        <f t="shared" si="338"/>
        <v>2565.9999999999995</v>
      </c>
      <c r="AQ547" s="266">
        <f t="shared" si="338"/>
        <v>61.142857142857146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3" x14ac:dyDescent="0.3">
      <c r="A548" s="27" t="s">
        <v>49</v>
      </c>
      <c r="B548" s="223">
        <f t="shared" si="335"/>
        <v>88</v>
      </c>
      <c r="C548" s="224">
        <f t="shared" si="335"/>
        <v>1.7142857142857142</v>
      </c>
      <c r="D548" s="223">
        <f t="shared" si="335"/>
        <v>18.142857142857142</v>
      </c>
      <c r="E548" s="224">
        <f t="shared" si="335"/>
        <v>0</v>
      </c>
      <c r="F548" s="223">
        <f t="shared" si="335"/>
        <v>0</v>
      </c>
      <c r="G548" s="224">
        <f t="shared" si="335"/>
        <v>0</v>
      </c>
      <c r="H548" s="223">
        <f t="shared" si="335"/>
        <v>0</v>
      </c>
      <c r="I548" s="224">
        <f t="shared" si="335"/>
        <v>0</v>
      </c>
      <c r="J548" s="223">
        <f t="shared" si="335"/>
        <v>0</v>
      </c>
      <c r="K548" s="224">
        <f t="shared" si="335"/>
        <v>0</v>
      </c>
      <c r="L548" s="223">
        <f t="shared" si="335"/>
        <v>0</v>
      </c>
      <c r="M548" s="224">
        <f t="shared" si="335"/>
        <v>0</v>
      </c>
      <c r="N548" s="223">
        <f t="shared" si="335"/>
        <v>0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</v>
      </c>
      <c r="S548" s="224">
        <f t="shared" si="335"/>
        <v>0</v>
      </c>
      <c r="T548" s="223">
        <f t="shared" si="333"/>
        <v>106.14285714285714</v>
      </c>
      <c r="U548" s="224">
        <f t="shared" si="331"/>
        <v>1.7142857142857142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3" x14ac:dyDescent="0.3">
      <c r="A549" s="27" t="s">
        <v>50</v>
      </c>
      <c r="B549" s="223">
        <f t="shared" si="335"/>
        <v>53.571428571428569</v>
      </c>
      <c r="C549" s="224">
        <f t="shared" si="335"/>
        <v>0.8571428571428571</v>
      </c>
      <c r="D549" s="223">
        <f t="shared" si="335"/>
        <v>9.1428571428571423</v>
      </c>
      <c r="E549" s="224">
        <f t="shared" si="335"/>
        <v>0</v>
      </c>
      <c r="F549" s="223">
        <f t="shared" si="335"/>
        <v>0.7142857142857143</v>
      </c>
      <c r="G549" s="224">
        <f t="shared" si="335"/>
        <v>0</v>
      </c>
      <c r="H549" s="223">
        <f t="shared" si="335"/>
        <v>0.14285714285714285</v>
      </c>
      <c r="I549" s="224">
        <f t="shared" si="335"/>
        <v>0.14285714285714285</v>
      </c>
      <c r="J549" s="223">
        <f t="shared" si="335"/>
        <v>0</v>
      </c>
      <c r="K549" s="224">
        <f t="shared" si="335"/>
        <v>0</v>
      </c>
      <c r="L549" s="223">
        <f t="shared" si="335"/>
        <v>0</v>
      </c>
      <c r="M549" s="224">
        <f t="shared" si="335"/>
        <v>0</v>
      </c>
      <c r="N549" s="223">
        <f t="shared" si="335"/>
        <v>0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63.571428571428569</v>
      </c>
      <c r="U549" s="224">
        <f t="shared" si="331"/>
        <v>1</v>
      </c>
      <c r="V549" s="26"/>
      <c r="W549" s="112" t="s">
        <v>127</v>
      </c>
      <c r="X549" s="266">
        <f>X546-Y546</f>
        <v>167.42857142857142</v>
      </c>
      <c r="Y549" s="266">
        <f>Z546-AA546</f>
        <v>41.428571428571423</v>
      </c>
      <c r="Z549" s="266">
        <f>AB546-AC546</f>
        <v>3.4285714285714284</v>
      </c>
      <c r="AA549" s="266">
        <f>AD546-AE546</f>
        <v>0.14285714285714285</v>
      </c>
      <c r="AB549" s="266">
        <f>AF546-AG546</f>
        <v>0</v>
      </c>
      <c r="AC549" s="266">
        <f>AH546-AI546</f>
        <v>0</v>
      </c>
      <c r="AD549" s="266">
        <f>AJ546-AK546</f>
        <v>0</v>
      </c>
      <c r="AE549" s="266">
        <f>AL546-AM546</f>
        <v>0</v>
      </c>
      <c r="AF549" s="266">
        <f>AN546-AO546</f>
        <v>0</v>
      </c>
      <c r="AG549" s="118">
        <v>0</v>
      </c>
      <c r="AH549" s="266">
        <f>SUM(X549:AF549)</f>
        <v>212.42857142857139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3" x14ac:dyDescent="0.3">
      <c r="A550" s="27" t="s">
        <v>51</v>
      </c>
      <c r="B550" s="223">
        <f t="shared" si="335"/>
        <v>33.857142857142854</v>
      </c>
      <c r="C550" s="224">
        <f t="shared" si="335"/>
        <v>0.2857142857142857</v>
      </c>
      <c r="D550" s="223">
        <f t="shared" si="335"/>
        <v>8.7142857142857135</v>
      </c>
      <c r="E550" s="224">
        <f t="shared" si="335"/>
        <v>0</v>
      </c>
      <c r="F550" s="223">
        <f t="shared" si="335"/>
        <v>1</v>
      </c>
      <c r="G550" s="224">
        <f t="shared" si="335"/>
        <v>0</v>
      </c>
      <c r="H550" s="223">
        <f t="shared" si="335"/>
        <v>0</v>
      </c>
      <c r="I550" s="224">
        <f t="shared" si="335"/>
        <v>0</v>
      </c>
      <c r="J550" s="223">
        <f t="shared" si="335"/>
        <v>0</v>
      </c>
      <c r="K550" s="224">
        <f t="shared" si="335"/>
        <v>0</v>
      </c>
      <c r="L550" s="223">
        <f t="shared" si="335"/>
        <v>0</v>
      </c>
      <c r="M550" s="224">
        <f t="shared" si="335"/>
        <v>0</v>
      </c>
      <c r="N550" s="223">
        <f t="shared" si="335"/>
        <v>0</v>
      </c>
      <c r="O550" s="224">
        <f t="shared" si="335"/>
        <v>0</v>
      </c>
      <c r="P550" s="223">
        <f t="shared" si="335"/>
        <v>0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43.571428571428569</v>
      </c>
      <c r="U550" s="224">
        <f t="shared" si="331"/>
        <v>0.2857142857142857</v>
      </c>
      <c r="V550" s="26"/>
      <c r="W550" s="112" t="s">
        <v>128</v>
      </c>
      <c r="X550" s="266">
        <f>X547-Y547</f>
        <v>2172.7142857142853</v>
      </c>
      <c r="Y550" s="266">
        <f>Z547-AA547</f>
        <v>321.4285714285715</v>
      </c>
      <c r="Z550" s="266">
        <f>AB547-AC547</f>
        <v>10</v>
      </c>
      <c r="AA550" s="266">
        <f>AD547-AE547</f>
        <v>0.2857142857142857</v>
      </c>
      <c r="AB550" s="266">
        <f>AF547-AG547</f>
        <v>0.42857142857142855</v>
      </c>
      <c r="AC550" s="266">
        <f>AH547-AI547</f>
        <v>0</v>
      </c>
      <c r="AD550" s="266">
        <f>AJ547-AK547</f>
        <v>0</v>
      </c>
      <c r="AE550" s="266">
        <f>AL547-AM547</f>
        <v>0</v>
      </c>
      <c r="AF550" s="266">
        <f>AN547-AO547</f>
        <v>0</v>
      </c>
      <c r="AG550" s="118">
        <v>1</v>
      </c>
      <c r="AH550" s="266">
        <f>SUM(X550:AF550)</f>
        <v>2504.8571428571427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5" thickBot="1" x14ac:dyDescent="0.35">
      <c r="A551" s="18" t="s">
        <v>52</v>
      </c>
      <c r="B551" s="223">
        <f t="shared" si="335"/>
        <v>21.285714285714285</v>
      </c>
      <c r="C551" s="224">
        <f t="shared" si="335"/>
        <v>0.7142857142857143</v>
      </c>
      <c r="D551" s="223">
        <f t="shared" si="335"/>
        <v>5.7142857142857144</v>
      </c>
      <c r="E551" s="224">
        <f t="shared" si="335"/>
        <v>0</v>
      </c>
      <c r="F551" s="223">
        <f t="shared" si="335"/>
        <v>0.2857142857142857</v>
      </c>
      <c r="G551" s="224">
        <f t="shared" si="335"/>
        <v>0</v>
      </c>
      <c r="H551" s="223">
        <f t="shared" si="335"/>
        <v>0</v>
      </c>
      <c r="I551" s="224">
        <f t="shared" si="335"/>
        <v>0</v>
      </c>
      <c r="J551" s="223">
        <f t="shared" si="335"/>
        <v>0</v>
      </c>
      <c r="K551" s="224">
        <f t="shared" si="335"/>
        <v>0</v>
      </c>
      <c r="L551" s="223">
        <f t="shared" si="335"/>
        <v>0</v>
      </c>
      <c r="M551" s="224">
        <f t="shared" si="335"/>
        <v>0</v>
      </c>
      <c r="N551" s="223">
        <f t="shared" si="335"/>
        <v>0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27.285714285714285</v>
      </c>
      <c r="U551" s="224">
        <f t="shared" si="331"/>
        <v>0.7142857142857143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4" thickTop="1" thickBot="1" x14ac:dyDescent="0.35">
      <c r="A552" s="25" t="s">
        <v>53</v>
      </c>
      <c r="B552" s="213">
        <f>SUM(B528:B551)</f>
        <v>2399.4285714285711</v>
      </c>
      <c r="C552" s="219">
        <f t="shared" ref="C552:U552" si="339">SUM(C528:C551)</f>
        <v>59.28571428571427</v>
      </c>
      <c r="D552" s="213">
        <f t="shared" si="339"/>
        <v>366.71428571428578</v>
      </c>
      <c r="E552" s="219">
        <f t="shared" si="339"/>
        <v>3.8571428571428563</v>
      </c>
      <c r="F552" s="213">
        <f t="shared" si="339"/>
        <v>13.571428571428571</v>
      </c>
      <c r="G552" s="219">
        <f t="shared" si="339"/>
        <v>0.14285714285714285</v>
      </c>
      <c r="H552" s="213">
        <f t="shared" si="339"/>
        <v>0.5714285714285714</v>
      </c>
      <c r="I552" s="219">
        <f t="shared" si="339"/>
        <v>0.14285714285714285</v>
      </c>
      <c r="J552" s="213">
        <f t="shared" si="339"/>
        <v>0.42857142857142855</v>
      </c>
      <c r="K552" s="219">
        <f t="shared" si="339"/>
        <v>0</v>
      </c>
      <c r="L552" s="213">
        <f t="shared" si="339"/>
        <v>0</v>
      </c>
      <c r="M552" s="219">
        <f t="shared" si="339"/>
        <v>0</v>
      </c>
      <c r="N552" s="213">
        <f t="shared" si="339"/>
        <v>0</v>
      </c>
      <c r="O552" s="219">
        <f t="shared" si="339"/>
        <v>0</v>
      </c>
      <c r="P552" s="213">
        <f t="shared" si="339"/>
        <v>0</v>
      </c>
      <c r="Q552" s="219">
        <f t="shared" si="339"/>
        <v>0</v>
      </c>
      <c r="R552" s="213">
        <f t="shared" si="339"/>
        <v>0.14285714285714285</v>
      </c>
      <c r="S552" s="219">
        <f t="shared" si="339"/>
        <v>0.14285714285714285</v>
      </c>
      <c r="T552" s="213">
        <f>SUM(T528:T551)</f>
        <v>2780.8571428571422</v>
      </c>
      <c r="U552" s="219">
        <f t="shared" si="339"/>
        <v>63.571428571428577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5" thickTop="1" x14ac:dyDescent="0.3">
      <c r="A553" s="27" t="s">
        <v>126</v>
      </c>
      <c r="B553" s="214">
        <f>B552/T552</f>
        <v>0.86283776841672666</v>
      </c>
      <c r="C553" s="220">
        <f>C552/T552</f>
        <v>2.1319223261070584E-2</v>
      </c>
      <c r="D553" s="214">
        <f>D552/T552</f>
        <v>0.13187095448474268</v>
      </c>
      <c r="E553" s="220">
        <f>E552/T552</f>
        <v>1.3870338025274839E-3</v>
      </c>
      <c r="F553" s="214">
        <f>F552/T552</f>
        <v>4.8803041200041111E-3</v>
      </c>
      <c r="G553" s="220">
        <f>G552/T552</f>
        <v>5.1371622315832743E-5</v>
      </c>
      <c r="H553" s="214">
        <f>H552/T552</f>
        <v>2.0548648926333097E-4</v>
      </c>
      <c r="I553" s="220">
        <f>I552/T552</f>
        <v>5.1371622315832743E-5</v>
      </c>
      <c r="J553" s="214">
        <f>J552/T552</f>
        <v>1.5411486694749823E-4</v>
      </c>
      <c r="K553" s="220">
        <f>K552/T552</f>
        <v>0</v>
      </c>
      <c r="L553" s="214">
        <f>L552/T552</f>
        <v>0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5.1371622315832743E-5</v>
      </c>
      <c r="S553" s="220">
        <f>S552/T552</f>
        <v>5.1371622315832743E-5</v>
      </c>
      <c r="T553" s="214">
        <f>100%</f>
        <v>1</v>
      </c>
      <c r="U553" s="220">
        <f>U552/T552</f>
        <v>2.2860371930545575E-2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3" x14ac:dyDescent="0.3">
      <c r="A554" s="119" t="s">
        <v>112</v>
      </c>
      <c r="B554" s="225">
        <f t="shared" ref="B554:U554" si="340">SUM(B534:B548)</f>
        <v>2229.7142857142858</v>
      </c>
      <c r="C554" s="226">
        <f t="shared" si="340"/>
        <v>56.999999999999986</v>
      </c>
      <c r="D554" s="225">
        <f t="shared" si="340"/>
        <v>325.28571428571428</v>
      </c>
      <c r="E554" s="226">
        <f t="shared" si="340"/>
        <v>3.8571428571428563</v>
      </c>
      <c r="F554" s="225">
        <f t="shared" si="340"/>
        <v>10.142857142857142</v>
      </c>
      <c r="G554" s="226">
        <f t="shared" si="340"/>
        <v>0.14285714285714285</v>
      </c>
      <c r="H554" s="225">
        <f t="shared" si="340"/>
        <v>0.2857142857142857</v>
      </c>
      <c r="I554" s="226">
        <f t="shared" si="340"/>
        <v>0</v>
      </c>
      <c r="J554" s="225">
        <f t="shared" si="340"/>
        <v>0.42857142857142855</v>
      </c>
      <c r="K554" s="226">
        <f t="shared" si="340"/>
        <v>0</v>
      </c>
      <c r="L554" s="225">
        <f t="shared" si="340"/>
        <v>0</v>
      </c>
      <c r="M554" s="226">
        <f t="shared" si="340"/>
        <v>0</v>
      </c>
      <c r="N554" s="225">
        <f t="shared" si="340"/>
        <v>0</v>
      </c>
      <c r="O554" s="226">
        <f t="shared" si="340"/>
        <v>0</v>
      </c>
      <c r="P554" s="225">
        <f t="shared" si="340"/>
        <v>0</v>
      </c>
      <c r="Q554" s="226">
        <f t="shared" si="340"/>
        <v>0</v>
      </c>
      <c r="R554" s="225">
        <f t="shared" si="340"/>
        <v>0.14285714285714285</v>
      </c>
      <c r="S554" s="226">
        <f t="shared" si="340"/>
        <v>0.14285714285714285</v>
      </c>
      <c r="T554" s="225">
        <f t="shared" si="340"/>
        <v>2566</v>
      </c>
      <c r="U554" s="226">
        <f t="shared" si="340"/>
        <v>61.142857142857146</v>
      </c>
      <c r="V554" s="26"/>
      <c r="W554" s="112"/>
      <c r="X554" s="267" t="s">
        <v>129</v>
      </c>
      <c r="Y554" s="258">
        <f>(X546*15+Z546*35+AB546*45+AD546*55+AF546*65+AH546*75+AJ546*85+AL546*95+AN546*125)/AP546</f>
        <v>19.388297872340427</v>
      </c>
      <c r="Z554" s="258">
        <f>(Y546*15+AA546*35+AC546*45+AE546*55+AG546*65+AI546*75+AK546*85+AM546*95+AO546*125)/AQ546</f>
        <v>17.352941176470583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5" thickBot="1" x14ac:dyDescent="0.35">
      <c r="A555" s="120" t="s">
        <v>113</v>
      </c>
      <c r="B555" s="216">
        <f t="shared" ref="B555:U555" si="341">B552-B554</f>
        <v>169.71428571428532</v>
      </c>
      <c r="C555" s="222">
        <f t="shared" si="341"/>
        <v>2.2857142857142847</v>
      </c>
      <c r="D555" s="216">
        <f t="shared" si="341"/>
        <v>41.428571428571502</v>
      </c>
      <c r="E555" s="222">
        <f t="shared" si="341"/>
        <v>0</v>
      </c>
      <c r="F555" s="216">
        <f t="shared" si="341"/>
        <v>3.4285714285714288</v>
      </c>
      <c r="G555" s="222">
        <f t="shared" si="341"/>
        <v>0</v>
      </c>
      <c r="H555" s="216">
        <f t="shared" si="341"/>
        <v>0.2857142857142857</v>
      </c>
      <c r="I555" s="222">
        <f t="shared" si="341"/>
        <v>0.14285714285714285</v>
      </c>
      <c r="J555" s="216">
        <f t="shared" si="341"/>
        <v>0</v>
      </c>
      <c r="K555" s="222">
        <f t="shared" si="341"/>
        <v>0</v>
      </c>
      <c r="L555" s="216">
        <f t="shared" si="341"/>
        <v>0</v>
      </c>
      <c r="M555" s="222">
        <f t="shared" si="341"/>
        <v>0</v>
      </c>
      <c r="N555" s="216">
        <f t="shared" si="341"/>
        <v>0</v>
      </c>
      <c r="O555" s="222">
        <f t="shared" si="341"/>
        <v>0</v>
      </c>
      <c r="P555" s="216">
        <f t="shared" si="341"/>
        <v>0</v>
      </c>
      <c r="Q555" s="222">
        <f t="shared" si="341"/>
        <v>0</v>
      </c>
      <c r="R555" s="216">
        <f t="shared" si="341"/>
        <v>0</v>
      </c>
      <c r="S555" s="222">
        <f t="shared" si="341"/>
        <v>0</v>
      </c>
      <c r="T555" s="216">
        <f t="shared" si="341"/>
        <v>214.85714285714221</v>
      </c>
      <c r="U555" s="222">
        <f t="shared" si="341"/>
        <v>2.4285714285714306</v>
      </c>
      <c r="V555" s="26"/>
      <c r="W555" s="112"/>
      <c r="X555" s="118">
        <v>0</v>
      </c>
      <c r="Y555" s="258">
        <f>(X547*15+Z547*35+AB547*45+AD547*55+AF547*65+AH547*75+AJ547*85+AL547*95+AN547*125)/AP547</f>
        <v>17.672864937089415</v>
      </c>
      <c r="Z555" s="258">
        <f>(Y547*15+AA547*35+AC547*45+AE547*55+AG547*65+AI547*75+AK547*85+AM547*95+AO547*125)/AQ547</f>
        <v>16.588785046728969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2717.2857142857138</v>
      </c>
      <c r="J556" s="238"/>
      <c r="K556" s="239"/>
      <c r="L556" s="240" t="s">
        <v>56</v>
      </c>
      <c r="M556" s="265">
        <f>U552</f>
        <v>63.571428571428577</v>
      </c>
      <c r="N556" s="58"/>
      <c r="O556" s="47"/>
      <c r="P556" s="51"/>
      <c r="Q556" s="48"/>
      <c r="R556" s="49" t="s">
        <v>57</v>
      </c>
      <c r="S556" s="49"/>
      <c r="T556" s="63">
        <f>I556+M556*2</f>
        <v>2844.4285714285711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5" thickTop="1" x14ac:dyDescent="0.3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17.805404294667628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16.617977528089881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19.411566913248155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">
      <c r="E558" s="269">
        <f>(B554*15+D554*35+F554*45+H554*55+J554*65+L554*75+N554*85+P554*95+R554*125)/T554</f>
        <v>17.672864937089415</v>
      </c>
      <c r="F558" s="270"/>
      <c r="G558" s="270"/>
      <c r="H558" s="270"/>
      <c r="I558" s="269">
        <f>(C554*15+E554*35+G554*45+I554*55+K554*65+M554*75+O554*85+Q554*95+S554*125)/U554</f>
        <v>16.588785046728969</v>
      </c>
      <c r="V558" s="26"/>
      <c r="W558" s="268"/>
      <c r="X558" s="267" t="s">
        <v>131</v>
      </c>
      <c r="Y558" s="258">
        <f>(X550*15+Y550*35+Z550*45+AA550*55+AB550*65+AC550*75+AD550*85+AE550*95+AF550*125)/AH550</f>
        <v>17.699327021786242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3" x14ac:dyDescent="0.3">
      <c r="E559" s="269">
        <f>(B555*15+D555*35+F555*45+H555*55+J555*65+L555*75+N555*85+P555*95+R555*125)/T555</f>
        <v>19.38829787234047</v>
      </c>
      <c r="F559" s="270"/>
      <c r="G559" s="270"/>
      <c r="H559" s="270"/>
      <c r="I559" s="269">
        <f>(C555*15+E555*35+G555*45+I555*55+K555*65+M555*75+O555*85+Q555*95+S555*125)/U555</f>
        <v>17.352941176470566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3" x14ac:dyDescent="0.3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3" x14ac:dyDescent="0.3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3" x14ac:dyDescent="0.3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3" x14ac:dyDescent="0.3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3" x14ac:dyDescent="0.3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3" x14ac:dyDescent="0.3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3" x14ac:dyDescent="0.3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3" x14ac:dyDescent="0.3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3" x14ac:dyDescent="0.3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3" x14ac:dyDescent="0.3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3" x14ac:dyDescent="0.3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3" x14ac:dyDescent="0.3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3" x14ac:dyDescent="0.3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3" x14ac:dyDescent="0.3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3" x14ac:dyDescent="0.3">
      <c r="X574" s="271">
        <f>B552</f>
        <v>2399.4285714285711</v>
      </c>
      <c r="Y574" s="86">
        <v>20</v>
      </c>
      <c r="Z574" s="272">
        <f>X574*Y574</f>
        <v>47988.57142857142</v>
      </c>
      <c r="AA574" s="272"/>
      <c r="AB574" s="273">
        <v>20</v>
      </c>
      <c r="AC574" s="272">
        <f>X587-SUM(X574:X582)</f>
        <v>-2363.7285714285713</v>
      </c>
      <c r="AD574" s="272">
        <f>Y587-SUM(X574:X582)</f>
        <v>-1390.4285714285713</v>
      </c>
      <c r="AE574" s="274">
        <f>Z587-SUM(X574:X582)</f>
        <v>-416.85714285714266</v>
      </c>
      <c r="AF574" s="89" t="s">
        <v>83</v>
      </c>
      <c r="AG574" s="275" t="s">
        <v>84</v>
      </c>
      <c r="AH574" s="275" t="s">
        <v>89</v>
      </c>
      <c r="AK574" s="271">
        <f>X574-AX574</f>
        <v>2340.1428571428569</v>
      </c>
      <c r="AL574" s="86">
        <v>20</v>
      </c>
      <c r="AM574" s="272">
        <f>AK574*AL574</f>
        <v>46802.857142857138</v>
      </c>
      <c r="AN574" s="272"/>
      <c r="AO574" s="273">
        <v>20</v>
      </c>
      <c r="AP574" s="272">
        <f>AK587-SUM(AK574:AK582)</f>
        <v>-2309.6928571428575</v>
      </c>
      <c r="AQ574" s="272">
        <f>AL587-SUM(AK574:AK582)</f>
        <v>-1358.6428571428573</v>
      </c>
      <c r="AR574" s="274">
        <f>AM587-SUM(AK574:AK582)</f>
        <v>-407.28571428571468</v>
      </c>
      <c r="AS574" s="89" t="s">
        <v>83</v>
      </c>
      <c r="AT574" s="275" t="s">
        <v>84</v>
      </c>
      <c r="AU574" s="275" t="s">
        <v>89</v>
      </c>
      <c r="AX574" s="271">
        <f>C552</f>
        <v>59.28571428571427</v>
      </c>
      <c r="AY574" s="86">
        <v>20</v>
      </c>
      <c r="AZ574" s="272">
        <f>AX574*AY574</f>
        <v>1185.7142857142853</v>
      </c>
      <c r="BA574" s="272"/>
      <c r="BB574" s="273">
        <v>20</v>
      </c>
      <c r="BC574" s="272">
        <f>AX587-SUM(AX574:AX582)</f>
        <v>-54.035714285714278</v>
      </c>
      <c r="BD574" s="272">
        <f>AY587-SUM(AX574:AX582)</f>
        <v>-31.785714285714281</v>
      </c>
      <c r="BE574" s="274">
        <f>AZ587-SUM(AX574:AX582)</f>
        <v>-9.5714285714285623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3" x14ac:dyDescent="0.3">
      <c r="X575" s="276">
        <f>D552</f>
        <v>366.71428571428578</v>
      </c>
      <c r="Y575" s="1">
        <v>35</v>
      </c>
      <c r="Z575" s="277">
        <f t="shared" ref="Z575:Z582" si="342">Y575*X575</f>
        <v>12835.000000000002</v>
      </c>
      <c r="AA575" s="277"/>
      <c r="AB575" s="113">
        <v>30</v>
      </c>
      <c r="AC575" s="277">
        <f>X587-SUM(X575:X582)</f>
        <v>35.699999999999875</v>
      </c>
      <c r="AD575" s="277">
        <f>Y587-SUM(X575:X582)</f>
        <v>1008.9999999999998</v>
      </c>
      <c r="AE575" s="278">
        <f>Z587-SUM(X575:X582)</f>
        <v>1982.5714285714284</v>
      </c>
      <c r="AF575" s="173">
        <v>26</v>
      </c>
      <c r="AG575" s="173">
        <f>IF(SUM(AG576:AG582)&gt;0,0,IF(AD574&lt;0,AB574+(X574-AD575)/X574*10,0))</f>
        <v>25.794832102881639</v>
      </c>
      <c r="AH575" s="197">
        <f>IF(SUM(AH576:AH582)&gt;0,0,IF(AE574&lt;0,AB574+(X574-AE575)/X574*10,0))</f>
        <v>21.737318409145033</v>
      </c>
      <c r="AK575" s="271">
        <f t="shared" ref="AK575:AK582" si="343">X575-AX575</f>
        <v>362.85714285714295</v>
      </c>
      <c r="AL575" s="1">
        <v>35</v>
      </c>
      <c r="AM575" s="277">
        <f t="shared" ref="AM575:AM576" si="344">AL575*AK575</f>
        <v>12700.000000000004</v>
      </c>
      <c r="AN575" s="277"/>
      <c r="AO575" s="113">
        <v>30</v>
      </c>
      <c r="AP575" s="277">
        <f>AK587-SUM(AK575:AK582)</f>
        <v>30.449999999999932</v>
      </c>
      <c r="AQ575" s="277">
        <f>AL587-SUM(AK575:AK582)</f>
        <v>981.5</v>
      </c>
      <c r="AR575" s="278">
        <f>AM587-SUM(AK575:AK582)</f>
        <v>1932.8571428571427</v>
      </c>
      <c r="AS575" s="173">
        <v>26</v>
      </c>
      <c r="AT575" s="173">
        <f>IF(SUM(AT576:AT582)&gt;0,0,IF(AQ574&lt;0,AO574+(AK574-AQ575)/AK574*10,0))</f>
        <v>25.805811611012757</v>
      </c>
      <c r="AU575" s="197">
        <f>IF(SUM(AU576:AU582)&gt;0,0,IF(AR574&lt;0,AO574+(AK574-AR575)/AK574*10,0))</f>
        <v>21.740430987119222</v>
      </c>
      <c r="AX575" s="276">
        <f>E552</f>
        <v>3.8571428571428563</v>
      </c>
      <c r="AY575" s="1">
        <v>35</v>
      </c>
      <c r="AZ575" s="277">
        <f t="shared" ref="AZ575:AZ576" si="345">AY575*AX575</f>
        <v>134.99999999999997</v>
      </c>
      <c r="BA575" s="277"/>
      <c r="BB575" s="113">
        <v>30</v>
      </c>
      <c r="BC575" s="277">
        <f>AX587-SUM(AX575:AX582)</f>
        <v>5.2499999999999991</v>
      </c>
      <c r="BD575" s="277">
        <f>AY587-SUM(AX575:AX582)</f>
        <v>27.499999999999996</v>
      </c>
      <c r="BE575" s="278">
        <f>AZ587-SUM(AX575:AX582)</f>
        <v>49.714285714285715</v>
      </c>
      <c r="BF575" s="173">
        <v>26</v>
      </c>
      <c r="BG575" s="173">
        <f>IF(SUM(BG576:BG582)&gt;0,0,IF(BD574&lt;0,BB574+(AX574-BD575)/AX574*10,0))</f>
        <v>25.361445783132531</v>
      </c>
      <c r="BH575" s="197">
        <f>IF(SUM(BH576:BH582)&gt;0,0,IF(BE574&lt;0,BB574+(AX574-BE575)/AX574*10,0))</f>
        <v>21.6144578313253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3" x14ac:dyDescent="0.3">
      <c r="X576" s="276">
        <f>F552</f>
        <v>13.571428571428571</v>
      </c>
      <c r="Y576" s="1">
        <v>45</v>
      </c>
      <c r="Z576" s="277">
        <f t="shared" si="342"/>
        <v>610.71428571428567</v>
      </c>
      <c r="AA576" s="277"/>
      <c r="AB576" s="113">
        <v>40</v>
      </c>
      <c r="AC576" s="277">
        <f>X587-SUM(X576:X582)</f>
        <v>402.41428571428565</v>
      </c>
      <c r="AD576" s="277">
        <f>Y587-SUM(X576:X582)</f>
        <v>1375.7142857142856</v>
      </c>
      <c r="AE576" s="278">
        <f>Z587-SUM(X576:X582)</f>
        <v>2349.2857142857142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271">
        <f t="shared" si="343"/>
        <v>13.428571428571429</v>
      </c>
      <c r="AL576" s="1">
        <v>45</v>
      </c>
      <c r="AM576" s="277">
        <f t="shared" si="344"/>
        <v>604.28571428571433</v>
      </c>
      <c r="AN576" s="277"/>
      <c r="AO576" s="113">
        <v>40</v>
      </c>
      <c r="AP576" s="277">
        <f>AK587-SUM(AK576:AK582)</f>
        <v>393.30714285714294</v>
      </c>
      <c r="AQ576" s="277">
        <f>AL587-SUM(AK576:AK582)</f>
        <v>1344.3571428571431</v>
      </c>
      <c r="AR576" s="278">
        <f>AM587-SUM(AK576:AK582)</f>
        <v>2295.7142857142858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276">
        <f>G552</f>
        <v>0.14285714285714285</v>
      </c>
      <c r="AY576" s="1">
        <v>45</v>
      </c>
      <c r="AZ576" s="277">
        <f t="shared" si="345"/>
        <v>6.4285714285714279</v>
      </c>
      <c r="BA576" s="277"/>
      <c r="BB576" s="113">
        <v>40</v>
      </c>
      <c r="BC576" s="277">
        <f>AX587-SUM(AX576:AX582)</f>
        <v>9.1071428571428559</v>
      </c>
      <c r="BD576" s="277">
        <f>AY587-SUM(AX576:AX582)</f>
        <v>31.357142857142854</v>
      </c>
      <c r="BE576" s="278">
        <f>AZ587-SUM(AX576:AX582)</f>
        <v>53.571428571428569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3" x14ac:dyDescent="0.3">
      <c r="X577" s="276">
        <f>H552</f>
        <v>0.5714285714285714</v>
      </c>
      <c r="Y577" s="1">
        <v>55</v>
      </c>
      <c r="Z577" s="277">
        <f>Y577*X577</f>
        <v>31.428571428571427</v>
      </c>
      <c r="AA577" s="277"/>
      <c r="AB577" s="113">
        <v>50</v>
      </c>
      <c r="AC577" s="277">
        <f>X587-SUM(X577:X582)</f>
        <v>415.98571428571421</v>
      </c>
      <c r="AD577" s="277">
        <f>Y587-SUM(X577:X582)</f>
        <v>1389.2857142857142</v>
      </c>
      <c r="AE577" s="277">
        <f>Z587-SUM(X577:X582)</f>
        <v>2362.8571428571427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0.42857142857142855</v>
      </c>
      <c r="AL577" s="1">
        <v>55</v>
      </c>
      <c r="AM577" s="277">
        <f>AL577*AK577</f>
        <v>23.571428571428569</v>
      </c>
      <c r="AN577" s="277"/>
      <c r="AO577" s="113">
        <v>50</v>
      </c>
      <c r="AP577" s="277">
        <f>AK587-SUM(AK577:AK582)</f>
        <v>406.73571428571438</v>
      </c>
      <c r="AQ577" s="277">
        <f>AL587-SUM(AK577:AK582)</f>
        <v>1357.7857142857144</v>
      </c>
      <c r="AR577" s="277">
        <f>AM587-SUM(AK577:AK582)</f>
        <v>2309.1428571428573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0.14285714285714285</v>
      </c>
      <c r="AY577" s="1">
        <v>55</v>
      </c>
      <c r="AZ577" s="277">
        <f>AY577*AX577</f>
        <v>7.8571428571428568</v>
      </c>
      <c r="BA577" s="277"/>
      <c r="BB577" s="113">
        <v>50</v>
      </c>
      <c r="BC577" s="277">
        <f>AX587-SUM(AX577:AX582)</f>
        <v>9.2499999999999982</v>
      </c>
      <c r="BD577" s="277">
        <f>AY587-SUM(AX577:AX582)</f>
        <v>31.499999999999996</v>
      </c>
      <c r="BE577" s="277">
        <f>AZ587-SUM(AX577:AX582)</f>
        <v>53.714285714285715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3" x14ac:dyDescent="0.3">
      <c r="X578" s="276">
        <f>J552</f>
        <v>0.42857142857142855</v>
      </c>
      <c r="Y578" s="1">
        <v>65</v>
      </c>
      <c r="Z578" s="277">
        <f t="shared" si="342"/>
        <v>27.857142857142854</v>
      </c>
      <c r="AA578" s="277"/>
      <c r="AB578" s="113">
        <v>60</v>
      </c>
      <c r="AC578" s="277">
        <f>X587-SUM(X578:X582)</f>
        <v>416.55714285714282</v>
      </c>
      <c r="AD578" s="277">
        <f>Y587-SUM(X578:X582)</f>
        <v>1389.8571428571427</v>
      </c>
      <c r="AE578" s="277">
        <f>Z587-SUM(X578:X582)</f>
        <v>2363.4285714285716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0.42857142857142855</v>
      </c>
      <c r="AL578" s="1">
        <v>65</v>
      </c>
      <c r="AM578" s="277">
        <f t="shared" ref="AM578:AM582" si="346">AL578*AK578</f>
        <v>27.857142857142854</v>
      </c>
      <c r="AN578" s="277"/>
      <c r="AO578" s="113">
        <v>60</v>
      </c>
      <c r="AP578" s="277">
        <f>AK587-SUM(AK578:AK582)</f>
        <v>407.16428571428577</v>
      </c>
      <c r="AQ578" s="277">
        <f>AL587-SUM(AK578:AK582)</f>
        <v>1358.214285714286</v>
      </c>
      <c r="AR578" s="277">
        <f>AM587-SUM(AK578:AK582)</f>
        <v>2309.5714285714284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</v>
      </c>
      <c r="AY578" s="1">
        <v>65</v>
      </c>
      <c r="AZ578" s="277">
        <f t="shared" ref="AZ578:AZ582" si="347">AY578*AX578</f>
        <v>0</v>
      </c>
      <c r="BA578" s="277"/>
      <c r="BB578" s="113">
        <v>60</v>
      </c>
      <c r="BC578" s="277">
        <f>AX587-SUM(AX578:AX582)</f>
        <v>9.3928571428571423</v>
      </c>
      <c r="BD578" s="277">
        <f>AY587-SUM(AX578:AX582)</f>
        <v>31.642857142857139</v>
      </c>
      <c r="BE578" s="277">
        <f>AZ587-SUM(AX578:AX582)</f>
        <v>53.857142857142854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3" x14ac:dyDescent="0.3">
      <c r="X579" s="276">
        <f>L552</f>
        <v>0</v>
      </c>
      <c r="Y579" s="1">
        <v>75</v>
      </c>
      <c r="Z579" s="277">
        <f t="shared" si="342"/>
        <v>0</v>
      </c>
      <c r="AA579" s="277"/>
      <c r="AB579" s="113">
        <v>70</v>
      </c>
      <c r="AC579" s="277">
        <f>X587-X582-X581-X580-X579</f>
        <v>416.98571428571421</v>
      </c>
      <c r="AD579" s="277">
        <f>Y587-SUM(X579:X582)</f>
        <v>1390.2857142857142</v>
      </c>
      <c r="AE579" s="277">
        <f>Z587-SUM(X579:X582)</f>
        <v>2363.8571428571427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0</v>
      </c>
      <c r="AL579" s="1">
        <v>75</v>
      </c>
      <c r="AM579" s="277">
        <f t="shared" si="346"/>
        <v>0</v>
      </c>
      <c r="AN579" s="277"/>
      <c r="AO579" s="113">
        <v>70</v>
      </c>
      <c r="AP579" s="277">
        <f>AK587-AK582-AK581-AK580-AK579</f>
        <v>407.59285714285721</v>
      </c>
      <c r="AQ579" s="277">
        <f>AL587-SUM(AK579:AK582)</f>
        <v>1358.6428571428573</v>
      </c>
      <c r="AR579" s="277">
        <f>AM587-SUM(AK579:AK582)</f>
        <v>2310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</v>
      </c>
      <c r="AY579" s="1">
        <v>75</v>
      </c>
      <c r="AZ579" s="277">
        <f t="shared" si="347"/>
        <v>0</v>
      </c>
      <c r="BA579" s="277"/>
      <c r="BB579" s="113">
        <v>70</v>
      </c>
      <c r="BC579" s="277">
        <f>AX587-AX582-AX581-AX580-AX579</f>
        <v>9.3928571428571423</v>
      </c>
      <c r="BD579" s="277">
        <f>AY587-SUM(AX579:AX582)</f>
        <v>31.642857142857139</v>
      </c>
      <c r="BE579" s="277">
        <f>AZ587-SUM(AX579:AX582)</f>
        <v>53.857142857142854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3" x14ac:dyDescent="0.3">
      <c r="X580" s="276">
        <f>N552</f>
        <v>0</v>
      </c>
      <c r="Y580" s="1">
        <v>85</v>
      </c>
      <c r="Z580" s="277">
        <f t="shared" si="342"/>
        <v>0</v>
      </c>
      <c r="AA580" s="277"/>
      <c r="AB580" s="113">
        <v>80</v>
      </c>
      <c r="AC580" s="277">
        <f>X587-X582-X581-X580</f>
        <v>416.98571428571421</v>
      </c>
      <c r="AD580" s="277">
        <f>Y587-SUM(X580:X582)</f>
        <v>1390.2857142857142</v>
      </c>
      <c r="AE580" s="277">
        <f>Z587-SUM(X580:X582)</f>
        <v>2363.8571428571427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</v>
      </c>
      <c r="AL580" s="1">
        <v>85</v>
      </c>
      <c r="AM580" s="277">
        <f t="shared" si="346"/>
        <v>0</v>
      </c>
      <c r="AN580" s="277"/>
      <c r="AO580" s="113">
        <v>80</v>
      </c>
      <c r="AP580" s="277">
        <f>AK587-AK582-AK581-AK580</f>
        <v>407.59285714285721</v>
      </c>
      <c r="AQ580" s="277">
        <f>AL587-SUM(AK580:AK582)</f>
        <v>1358.6428571428573</v>
      </c>
      <c r="AR580" s="277">
        <f>AM587-SUM(AK580:AK582)</f>
        <v>2310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</v>
      </c>
      <c r="AY580" s="1">
        <v>85</v>
      </c>
      <c r="AZ580" s="277">
        <f t="shared" si="347"/>
        <v>0</v>
      </c>
      <c r="BA580" s="277"/>
      <c r="BB580" s="113">
        <v>80</v>
      </c>
      <c r="BC580" s="277">
        <f>AX587-AX582-AX581-AX580</f>
        <v>9.3928571428571423</v>
      </c>
      <c r="BD580" s="277">
        <f>AY587-SUM(AX580:AX582)</f>
        <v>31.642857142857139</v>
      </c>
      <c r="BE580" s="277">
        <f>AZ587-SUM(AX580:AX582)</f>
        <v>53.857142857142854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3" x14ac:dyDescent="0.3">
      <c r="X581" s="276">
        <f>P552</f>
        <v>0</v>
      </c>
      <c r="Y581" s="1">
        <v>95</v>
      </c>
      <c r="Z581" s="277">
        <f t="shared" si="342"/>
        <v>0</v>
      </c>
      <c r="AA581" s="277"/>
      <c r="AB581" s="113">
        <v>90</v>
      </c>
      <c r="AC581" s="277">
        <f>X587-X582-X581</f>
        <v>416.98571428571421</v>
      </c>
      <c r="AD581" s="277">
        <f>Y587-X582-X581</f>
        <v>1390.2857142857142</v>
      </c>
      <c r="AE581" s="277">
        <f>Z587-X582-X581</f>
        <v>2363.8571428571427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</v>
      </c>
      <c r="AL581" s="1">
        <v>95</v>
      </c>
      <c r="AM581" s="277">
        <f t="shared" si="346"/>
        <v>0</v>
      </c>
      <c r="AN581" s="277"/>
      <c r="AO581" s="113">
        <v>90</v>
      </c>
      <c r="AP581" s="277">
        <f>AK587-AK582-AK581</f>
        <v>407.59285714285721</v>
      </c>
      <c r="AQ581" s="277">
        <f>AL587-AK582-AK581</f>
        <v>1358.6428571428573</v>
      </c>
      <c r="AR581" s="277">
        <f>AM587-AK582-AK581</f>
        <v>2310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9.3928571428571423</v>
      </c>
      <c r="BD581" s="277">
        <f>AY587-AX582-AX581</f>
        <v>31.642857142857139</v>
      </c>
      <c r="BE581" s="277">
        <f>AZ587-AX582-AX581</f>
        <v>53.857142857142854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3" x14ac:dyDescent="0.3">
      <c r="X582" s="276">
        <f>R552</f>
        <v>0.14285714285714285</v>
      </c>
      <c r="Y582" s="1">
        <v>105</v>
      </c>
      <c r="Z582" s="277">
        <f t="shared" si="342"/>
        <v>15</v>
      </c>
      <c r="AA582" s="277"/>
      <c r="AB582" s="113">
        <v>100</v>
      </c>
      <c r="AC582" s="277">
        <f>X587-X582</f>
        <v>416.98571428571421</v>
      </c>
      <c r="AD582" s="277">
        <f>Y587-X582</f>
        <v>1390.2857142857142</v>
      </c>
      <c r="AE582" s="277">
        <f>Z587-X582</f>
        <v>2363.8571428571427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</v>
      </c>
      <c r="AL582" s="1">
        <v>105</v>
      </c>
      <c r="AM582" s="277">
        <f t="shared" si="346"/>
        <v>0</v>
      </c>
      <c r="AN582" s="277"/>
      <c r="AO582" s="113">
        <v>100</v>
      </c>
      <c r="AP582" s="277">
        <f>AK587-AK582</f>
        <v>407.59285714285721</v>
      </c>
      <c r="AQ582" s="277">
        <f>AL587-AK582</f>
        <v>1358.6428571428573</v>
      </c>
      <c r="AR582" s="277">
        <f>AM587-AK582</f>
        <v>2310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0.14285714285714285</v>
      </c>
      <c r="AY582" s="1">
        <v>105</v>
      </c>
      <c r="AZ582" s="277">
        <f t="shared" si="347"/>
        <v>15</v>
      </c>
      <c r="BA582" s="277"/>
      <c r="BB582" s="113">
        <v>100</v>
      </c>
      <c r="BC582" s="277">
        <f>AX587-AX582</f>
        <v>9.3928571428571423</v>
      </c>
      <c r="BD582" s="277">
        <f>AY587-AX582</f>
        <v>31.642857142857139</v>
      </c>
      <c r="BE582" s="277">
        <f>AZ587-AX582</f>
        <v>53.857142857142854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3" x14ac:dyDescent="0.3">
      <c r="A583" s="248">
        <f>(H552+J552+L552+N552+P552+R552)/T552</f>
        <v>4.1097297852666194E-4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4.4943820224719096E-3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3" x14ac:dyDescent="0.3">
      <c r="A584" s="248">
        <f>(P552+R552)/T552</f>
        <v>5.1371622315832743E-5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2.2471910112359548E-3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2780.8571428571427</v>
      </c>
      <c r="Z584" s="277">
        <f>SUM(Z574:Z582)</f>
        <v>61508.57142857142</v>
      </c>
      <c r="AA584" s="277"/>
      <c r="AE584" s="279"/>
      <c r="AF584" s="281"/>
      <c r="AG584" s="281"/>
      <c r="AH584" s="281"/>
      <c r="AK584" s="276">
        <f>SUM(AK574:AK582)</f>
        <v>2717.2857142857147</v>
      </c>
      <c r="AM584" s="277">
        <f>SUM(AM574:AM582)</f>
        <v>60158.571428571435</v>
      </c>
      <c r="AN584" s="277"/>
      <c r="AR584" s="279"/>
      <c r="AS584" s="281"/>
      <c r="AT584" s="281"/>
      <c r="AU584" s="281"/>
      <c r="AX584" s="276">
        <f>SUM(AX574:AX582)</f>
        <v>63.571428571428562</v>
      </c>
      <c r="AZ584" s="277">
        <f>SUM(AZ574:AZ582)</f>
        <v>1349.9999999999995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3" x14ac:dyDescent="0.3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3" x14ac:dyDescent="0.3">
      <c r="X587" s="285">
        <f>X584*X585</f>
        <v>417.12857142857138</v>
      </c>
      <c r="Y587" s="286">
        <f>X584*Y585</f>
        <v>1390.4285714285713</v>
      </c>
      <c r="Z587" s="286">
        <f>ROUND((X584*Z585),0)</f>
        <v>2364</v>
      </c>
      <c r="AA587" s="101" t="s">
        <v>86</v>
      </c>
      <c r="AB587" s="109">
        <f>Z584/X584</f>
        <v>22.118565704304942</v>
      </c>
      <c r="AC587" s="287"/>
      <c r="AD587" s="287"/>
      <c r="AE587" s="288"/>
      <c r="AF587" s="289"/>
      <c r="AG587" s="289"/>
      <c r="AH587" s="289"/>
      <c r="AK587" s="285">
        <f>AK584*AK585</f>
        <v>407.59285714285721</v>
      </c>
      <c r="AL587" s="286">
        <f>AK584*AL585</f>
        <v>1358.6428571428573</v>
      </c>
      <c r="AM587" s="286">
        <f>ROUND((AK584*AM585),0)</f>
        <v>2310</v>
      </c>
      <c r="AN587" s="101" t="s">
        <v>86</v>
      </c>
      <c r="AO587" s="109">
        <f>AM584/AK584</f>
        <v>22.139214552336888</v>
      </c>
      <c r="AP587" s="287"/>
      <c r="AQ587" s="287"/>
      <c r="AR587" s="288"/>
      <c r="AS587" s="289"/>
      <c r="AT587" s="289"/>
      <c r="AU587" s="289"/>
      <c r="AX587" s="285">
        <f>AX584*AX585</f>
        <v>9.5357142857142847</v>
      </c>
      <c r="AY587" s="286">
        <f>AX584*AY585</f>
        <v>31.785714285714281</v>
      </c>
      <c r="AZ587" s="286">
        <f>ROUND((AX584*AZ585),0)</f>
        <v>54</v>
      </c>
      <c r="BA587" s="101" t="s">
        <v>86</v>
      </c>
      <c r="BB587" s="109">
        <f>AZ584/AX584</f>
        <v>21.235955056179773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3" x14ac:dyDescent="0.3">
      <c r="A594" s="290" t="s">
        <v>114</v>
      </c>
      <c r="B594" s="291"/>
      <c r="C594" s="291"/>
      <c r="D594" s="291"/>
      <c r="E594" s="293">
        <f t="shared" ref="E594:E598" si="348">G594+F594</f>
        <v>19466</v>
      </c>
      <c r="F594" s="293">
        <f>SUM(CA3:CL170)</f>
        <v>19021</v>
      </c>
      <c r="G594" s="293">
        <f>SUM(BN3:BY170)</f>
        <v>445</v>
      </c>
      <c r="H594" s="294">
        <f>G594/E594</f>
        <v>2.2860371930545565E-2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3" x14ac:dyDescent="0.3">
      <c r="A595" s="290" t="s">
        <v>115</v>
      </c>
      <c r="B595" s="291"/>
      <c r="C595" s="291"/>
      <c r="D595" s="291"/>
      <c r="E595" s="293">
        <f>G595+F595</f>
        <v>2780.8571428571427</v>
      </c>
      <c r="F595" s="293">
        <f>F594/7</f>
        <v>2717.2857142857142</v>
      </c>
      <c r="G595" s="293">
        <f>G594/7</f>
        <v>63.571428571428569</v>
      </c>
      <c r="H595" s="294">
        <f t="shared" ref="H595:H601" si="349">G595/E595</f>
        <v>2.2860371930545569E-2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3" x14ac:dyDescent="0.3">
      <c r="A596" s="290" t="s">
        <v>105</v>
      </c>
      <c r="B596" s="291"/>
      <c r="C596" s="291"/>
      <c r="D596" s="291"/>
      <c r="E596" s="293">
        <f>G596+F596</f>
        <v>115.86904761904762</v>
      </c>
      <c r="F596" s="293">
        <f>F594/168</f>
        <v>113.2202380952381</v>
      </c>
      <c r="G596" s="293">
        <f>G594/168</f>
        <v>2.6488095238095237</v>
      </c>
      <c r="H596" s="294">
        <f t="shared" si="349"/>
        <v>2.2860371930545565E-2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3" x14ac:dyDescent="0.3">
      <c r="A597" s="290" t="s">
        <v>116</v>
      </c>
      <c r="B597" s="291"/>
      <c r="C597" s="291"/>
      <c r="D597" s="291"/>
      <c r="E597" s="293">
        <f t="shared" si="348"/>
        <v>2566</v>
      </c>
      <c r="F597" s="293">
        <f>(T554-U554)</f>
        <v>2504.8571428571427</v>
      </c>
      <c r="G597" s="293">
        <f>U554</f>
        <v>61.142857142857146</v>
      </c>
      <c r="H597" s="294">
        <f t="shared" si="349"/>
        <v>2.3828081505400292E-2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3" x14ac:dyDescent="0.3">
      <c r="A598" s="290" t="s">
        <v>117</v>
      </c>
      <c r="B598" s="291"/>
      <c r="C598" s="291"/>
      <c r="D598" s="291"/>
      <c r="E598" s="293">
        <f t="shared" si="348"/>
        <v>214.85714285714221</v>
      </c>
      <c r="F598" s="293">
        <f>(T555-U555)</f>
        <v>212.42857142857076</v>
      </c>
      <c r="G598" s="293">
        <f>U555</f>
        <v>2.4285714285714306</v>
      </c>
      <c r="H598" s="294">
        <f t="shared" si="349"/>
        <v>1.1303191489361746E-2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3" x14ac:dyDescent="0.3">
      <c r="A599" s="290" t="s">
        <v>122</v>
      </c>
      <c r="B599" s="291"/>
      <c r="C599" s="291"/>
      <c r="D599" s="291"/>
      <c r="E599" s="293">
        <f>G599+F599</f>
        <v>3027.3999999999996</v>
      </c>
      <c r="F599" s="295">
        <f>I491</f>
        <v>2956.7999999999997</v>
      </c>
      <c r="G599" s="295">
        <f>M491</f>
        <v>70.599999999999994</v>
      </c>
      <c r="H599" s="294">
        <f t="shared" si="349"/>
        <v>2.3320340886569334E-2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3" x14ac:dyDescent="0.3">
      <c r="A600" s="290" t="s">
        <v>118</v>
      </c>
      <c r="B600" s="291"/>
      <c r="C600" s="291"/>
      <c r="D600" s="291"/>
      <c r="E600" s="293">
        <f>G600+F600</f>
        <v>2533</v>
      </c>
      <c r="F600" s="292">
        <f>I361</f>
        <v>2485</v>
      </c>
      <c r="G600" s="292">
        <f>M361</f>
        <v>48</v>
      </c>
      <c r="H600" s="294">
        <f t="shared" si="349"/>
        <v>1.8949861823924202E-2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3" x14ac:dyDescent="0.3">
      <c r="A601" s="290" t="s">
        <v>119</v>
      </c>
      <c r="B601" s="291"/>
      <c r="C601" s="291"/>
      <c r="D601" s="291"/>
      <c r="E601" s="293">
        <f t="shared" ref="E601" si="350">G601+F601</f>
        <v>1796</v>
      </c>
      <c r="F601" s="292">
        <f>I426</f>
        <v>1752</v>
      </c>
      <c r="G601" s="292">
        <f>M426</f>
        <v>44</v>
      </c>
      <c r="H601" s="294">
        <f t="shared" si="349"/>
        <v>2.4498886414253896E-2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3" x14ac:dyDescent="0.3">
      <c r="A602" s="290" t="s">
        <v>123</v>
      </c>
      <c r="B602" s="291"/>
      <c r="C602" s="291"/>
      <c r="D602" s="291"/>
      <c r="E602" s="296">
        <f>AB587</f>
        <v>22.118565704304942</v>
      </c>
      <c r="F602" s="296">
        <f>AO587</f>
        <v>22.139214552336888</v>
      </c>
      <c r="G602" s="296">
        <f>BB587</f>
        <v>21.235955056179773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3" x14ac:dyDescent="0.3">
      <c r="A603" s="290" t="s">
        <v>120</v>
      </c>
      <c r="B603" s="291"/>
      <c r="C603" s="291"/>
      <c r="D603" s="291"/>
      <c r="E603" s="297">
        <f>Y555</f>
        <v>17.672864937089415</v>
      </c>
      <c r="F603" s="297">
        <f>Y558</f>
        <v>17.699327021786242</v>
      </c>
      <c r="G603" s="297">
        <f>Z555</f>
        <v>16.588785046728969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3" x14ac:dyDescent="0.3">
      <c r="A604" s="290" t="s">
        <v>121</v>
      </c>
      <c r="B604" s="291"/>
      <c r="C604" s="291"/>
      <c r="D604" s="291"/>
      <c r="E604" s="297">
        <f>Y554</f>
        <v>19.388297872340427</v>
      </c>
      <c r="F604" s="297">
        <f>Y557</f>
        <v>19.411566913248155</v>
      </c>
      <c r="G604" s="297">
        <f>Z554</f>
        <v>17.352941176470583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3" x14ac:dyDescent="0.3">
      <c r="A605" s="290" t="s">
        <v>111</v>
      </c>
      <c r="B605" s="291"/>
      <c r="C605" s="291"/>
      <c r="D605" s="291"/>
      <c r="E605" s="298">
        <f>SUM(F605+G605)</f>
        <v>2669</v>
      </c>
      <c r="F605" s="195">
        <f>SUM(CB3:CI170)</f>
        <v>2640</v>
      </c>
      <c r="G605" s="194">
        <f>SUM(BO3:BV170)</f>
        <v>29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3" x14ac:dyDescent="0.3">
      <c r="A606" s="290" t="s">
        <v>83</v>
      </c>
      <c r="B606" s="290"/>
      <c r="C606" s="290"/>
      <c r="D606" s="290"/>
      <c r="E606" s="299">
        <f>AF577</f>
        <v>0</v>
      </c>
      <c r="F606" s="299">
        <f>AS577</f>
        <v>0</v>
      </c>
      <c r="G606" s="299">
        <f>BF577</f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3" x14ac:dyDescent="0.3">
      <c r="A607" s="290" t="s">
        <v>84</v>
      </c>
      <c r="B607" s="290"/>
      <c r="C607" s="290"/>
      <c r="D607" s="290"/>
      <c r="E607" s="299">
        <f>AG576</f>
        <v>0</v>
      </c>
      <c r="F607" s="299">
        <f>AT576</f>
        <v>0</v>
      </c>
      <c r="G607" s="299">
        <f>BG576</f>
        <v>0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3" x14ac:dyDescent="0.3">
      <c r="A608" s="290" t="s">
        <v>89</v>
      </c>
      <c r="B608" s="290"/>
      <c r="C608" s="290"/>
      <c r="D608" s="290"/>
      <c r="E608" s="299">
        <f>AH575</f>
        <v>21.737318409145033</v>
      </c>
      <c r="F608" s="299">
        <f>AU575</f>
        <v>21.740430987119222</v>
      </c>
      <c r="G608" s="299">
        <f>BH575</f>
        <v>21.6144578313253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" x14ac:dyDescent="0.3">
      <c r="A611" s="317" t="s">
        <v>135</v>
      </c>
      <c r="B611" s="319">
        <f>H611/K611</f>
        <v>0.86120603543451979</v>
      </c>
      <c r="C611" s="319">
        <f>I611/L611</f>
        <v>0.93258426966292129</v>
      </c>
      <c r="D611" s="318">
        <f>N611/K611</f>
        <v>0.13879396456548027</v>
      </c>
      <c r="E611" s="318">
        <f>O611/L611</f>
        <v>6.741573033707865E-2</v>
      </c>
      <c r="F611" s="148"/>
      <c r="G611" s="148"/>
      <c r="H611" s="148">
        <f>SUM(CA3:CA170)</f>
        <v>16381</v>
      </c>
      <c r="I611" s="148">
        <f>SUM(BN3:BN170)</f>
        <v>415</v>
      </c>
      <c r="J611" s="148"/>
      <c r="K611" s="148">
        <f>SUM(CA3:CL170)</f>
        <v>19021</v>
      </c>
      <c r="L611">
        <f>SUM(BN3:BY170)</f>
        <v>445</v>
      </c>
      <c r="M611"/>
      <c r="N611">
        <f>K611-H611</f>
        <v>2640</v>
      </c>
      <c r="O611">
        <f>L611-I611</f>
        <v>30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" x14ac:dyDescent="0.3">
      <c r="A612" s="317" t="s">
        <v>136</v>
      </c>
      <c r="B612" s="319">
        <f t="shared" ref="B612:C619" si="351">H612/K612</f>
        <v>0.99474265285736818</v>
      </c>
      <c r="C612" s="319">
        <f t="shared" si="351"/>
        <v>0.99325842696629218</v>
      </c>
      <c r="D612" s="318">
        <f t="shared" ref="D612:E619" si="352">N612/K612</f>
        <v>5.2573471426318281E-3</v>
      </c>
      <c r="E612" s="318">
        <f t="shared" si="352"/>
        <v>6.7415730337078653E-3</v>
      </c>
      <c r="F612"/>
      <c r="G612"/>
      <c r="H612" s="148">
        <f>SUM(CB3:CB170)+H611</f>
        <v>18921</v>
      </c>
      <c r="I612" s="148">
        <f>SUM(BO3:BO170)+I611</f>
        <v>442</v>
      </c>
      <c r="J612"/>
      <c r="K612">
        <f>K611</f>
        <v>19021</v>
      </c>
      <c r="L612">
        <f>L611</f>
        <v>445</v>
      </c>
      <c r="M612"/>
      <c r="N612">
        <f>K612-H612</f>
        <v>100</v>
      </c>
      <c r="O612">
        <f>L612-I612</f>
        <v>3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" x14ac:dyDescent="0.3">
      <c r="A613" s="317" t="s">
        <v>137</v>
      </c>
      <c r="B613" s="319">
        <f t="shared" si="351"/>
        <v>0.99968455917144206</v>
      </c>
      <c r="C613" s="319">
        <f t="shared" si="351"/>
        <v>0.99550561797752812</v>
      </c>
      <c r="D613" s="318">
        <f t="shared" si="352"/>
        <v>3.1544082855790968E-4</v>
      </c>
      <c r="E613" s="318">
        <f t="shared" si="352"/>
        <v>4.4943820224719105E-3</v>
      </c>
      <c r="F613"/>
      <c r="G613"/>
      <c r="H613" s="148">
        <f>SUM(CC3:CC170)+H612</f>
        <v>19015</v>
      </c>
      <c r="I613" s="148">
        <f>SUM(BP3:BP170)+I612</f>
        <v>443</v>
      </c>
      <c r="J613"/>
      <c r="K613">
        <f>K611</f>
        <v>19021</v>
      </c>
      <c r="L613">
        <f>L611</f>
        <v>445</v>
      </c>
      <c r="M613"/>
      <c r="N613">
        <f t="shared" ref="N613:O619" si="353">K613-H613</f>
        <v>6</v>
      </c>
      <c r="O613">
        <f t="shared" si="353"/>
        <v>2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" x14ac:dyDescent="0.3">
      <c r="A614" s="317" t="s">
        <v>138</v>
      </c>
      <c r="B614" s="319">
        <f t="shared" si="351"/>
        <v>0.99984227958572103</v>
      </c>
      <c r="C614" s="319">
        <f t="shared" si="351"/>
        <v>0.99775280898876406</v>
      </c>
      <c r="D614" s="318">
        <f t="shared" si="352"/>
        <v>1.5772041427895484E-4</v>
      </c>
      <c r="E614" s="318">
        <f t="shared" si="352"/>
        <v>2.2471910112359553E-3</v>
      </c>
      <c r="F614"/>
      <c r="G614"/>
      <c r="H614">
        <f>SUM(CD3:CD170)+H613</f>
        <v>19018</v>
      </c>
      <c r="I614">
        <f>SUM(BQ3:BQ170)+I613</f>
        <v>444</v>
      </c>
      <c r="J614"/>
      <c r="K614">
        <f>K611</f>
        <v>19021</v>
      </c>
      <c r="L614">
        <f>L611</f>
        <v>445</v>
      </c>
      <c r="M614"/>
      <c r="N614">
        <f t="shared" si="353"/>
        <v>3</v>
      </c>
      <c r="O614">
        <f t="shared" si="353"/>
        <v>1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" x14ac:dyDescent="0.3">
      <c r="A615" s="317" t="s">
        <v>139</v>
      </c>
      <c r="B615" s="319">
        <f t="shared" si="351"/>
        <v>1</v>
      </c>
      <c r="C615" s="319">
        <f t="shared" si="351"/>
        <v>0.99775280898876406</v>
      </c>
      <c r="D615" s="318">
        <f t="shared" si="352"/>
        <v>0</v>
      </c>
      <c r="E615" s="318">
        <f t="shared" si="352"/>
        <v>2.2471910112359553E-3</v>
      </c>
      <c r="F615"/>
      <c r="G615"/>
      <c r="H615">
        <f>SUM(CE3:CE170)+H614</f>
        <v>19021</v>
      </c>
      <c r="I615">
        <f>SUM(BR3:BR170)+I614</f>
        <v>444</v>
      </c>
      <c r="J615"/>
      <c r="K615">
        <f>K611</f>
        <v>19021</v>
      </c>
      <c r="L615">
        <f>L611</f>
        <v>445</v>
      </c>
      <c r="M615"/>
      <c r="N615">
        <f t="shared" si="353"/>
        <v>0</v>
      </c>
      <c r="O615">
        <f t="shared" si="353"/>
        <v>1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" x14ac:dyDescent="0.3">
      <c r="A616" s="317" t="s">
        <v>140</v>
      </c>
      <c r="B616" s="319">
        <f t="shared" si="351"/>
        <v>1</v>
      </c>
      <c r="C616" s="319">
        <f t="shared" si="351"/>
        <v>0.99775280898876406</v>
      </c>
      <c r="D616" s="318">
        <f t="shared" si="352"/>
        <v>0</v>
      </c>
      <c r="E616" s="318">
        <f t="shared" si="352"/>
        <v>2.2471910112359553E-3</v>
      </c>
      <c r="F616"/>
      <c r="G616"/>
      <c r="H616">
        <f>SUM(CF3:CF170)+H615</f>
        <v>19021</v>
      </c>
      <c r="I616">
        <f>SUM(BS3:BS170)+I615</f>
        <v>444</v>
      </c>
      <c r="J616"/>
      <c r="K616">
        <f>K611</f>
        <v>19021</v>
      </c>
      <c r="L616">
        <f>L611</f>
        <v>445</v>
      </c>
      <c r="M616"/>
      <c r="N616">
        <f t="shared" si="353"/>
        <v>0</v>
      </c>
      <c r="O616">
        <f t="shared" si="353"/>
        <v>1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" x14ac:dyDescent="0.3">
      <c r="A617" s="317" t="s">
        <v>141</v>
      </c>
      <c r="B617" s="319">
        <f t="shared" si="351"/>
        <v>1</v>
      </c>
      <c r="C617" s="319">
        <f t="shared" si="351"/>
        <v>0.99775280898876406</v>
      </c>
      <c r="D617" s="318">
        <f t="shared" si="352"/>
        <v>0</v>
      </c>
      <c r="E617" s="318">
        <f t="shared" si="352"/>
        <v>2.2471910112359553E-3</v>
      </c>
      <c r="F617"/>
      <c r="G617"/>
      <c r="H617">
        <f>SUM(CG3:CG170)+H616</f>
        <v>19021</v>
      </c>
      <c r="I617">
        <f>SUM(BT3:BT170)+I616</f>
        <v>444</v>
      </c>
      <c r="J617"/>
      <c r="K617">
        <f>K611</f>
        <v>19021</v>
      </c>
      <c r="L617">
        <f>L611</f>
        <v>445</v>
      </c>
      <c r="M617"/>
      <c r="N617">
        <f t="shared" si="353"/>
        <v>0</v>
      </c>
      <c r="O617">
        <f t="shared" si="353"/>
        <v>1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" x14ac:dyDescent="0.3">
      <c r="A618" s="317" t="s">
        <v>142</v>
      </c>
      <c r="B618" s="319">
        <f t="shared" si="351"/>
        <v>1</v>
      </c>
      <c r="C618" s="319">
        <f t="shared" si="351"/>
        <v>0.99775280898876406</v>
      </c>
      <c r="D618" s="318">
        <f t="shared" si="352"/>
        <v>0</v>
      </c>
      <c r="E618" s="318">
        <f t="shared" si="352"/>
        <v>2.2471910112359553E-3</v>
      </c>
      <c r="F618"/>
      <c r="G618"/>
      <c r="H618">
        <f>SUM(CH3:CH170)+H617</f>
        <v>19021</v>
      </c>
      <c r="I618">
        <f>SUM(BU3:BU170)+I617</f>
        <v>444</v>
      </c>
      <c r="J618"/>
      <c r="K618">
        <f>K611</f>
        <v>19021</v>
      </c>
      <c r="L618">
        <f>L611</f>
        <v>445</v>
      </c>
      <c r="M618"/>
      <c r="N618">
        <f t="shared" si="353"/>
        <v>0</v>
      </c>
      <c r="O618">
        <f t="shared" si="353"/>
        <v>1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" x14ac:dyDescent="0.3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19021</v>
      </c>
      <c r="I619" s="2">
        <f>SUM(BV3:BY170)+I618</f>
        <v>445</v>
      </c>
      <c r="J619"/>
      <c r="K619">
        <f>K611</f>
        <v>19021</v>
      </c>
      <c r="L619">
        <f>L611</f>
        <v>445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3" x14ac:dyDescent="0.3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3" x14ac:dyDescent="0.3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3" x14ac:dyDescent="0.3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3" x14ac:dyDescent="0.3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3" x14ac:dyDescent="0.3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3" x14ac:dyDescent="0.3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3" x14ac:dyDescent="0.3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3" x14ac:dyDescent="0.3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3" x14ac:dyDescent="0.3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3" x14ac:dyDescent="0.3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3" x14ac:dyDescent="0.3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3" x14ac:dyDescent="0.3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3" x14ac:dyDescent="0.3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3" x14ac:dyDescent="0.3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3" x14ac:dyDescent="0.3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3" x14ac:dyDescent="0.3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1:L1"/>
    <mergeCell ref="M1:U1"/>
    <mergeCell ref="A326:U326"/>
    <mergeCell ref="A66:U66"/>
    <mergeCell ref="A131:U131"/>
    <mergeCell ref="A196:U196"/>
    <mergeCell ref="A261:U261"/>
    <mergeCell ref="A586:U586"/>
    <mergeCell ref="A391:U391"/>
    <mergeCell ref="A456:U456"/>
    <mergeCell ref="A457:U457"/>
    <mergeCell ref="A521:U521"/>
    <mergeCell ref="A522:U522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Synthèse</vt:lpstr>
      <vt:lpstr>Comptage Vitesse Sens 1 60 Min</vt:lpstr>
      <vt:lpstr>Comptage Vitesse Sens 2 60 Min</vt:lpstr>
      <vt:lpstr>debit_total</vt:lpstr>
      <vt:lpstr>'Comptage Vitesse Sens 1 60 Min'!Zone_d_impression</vt:lpstr>
      <vt:lpstr>'Comptage Vitesse Sens 2 60 Min'!Zone_d_impression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2021-11-04T09:20:34Z</dcterms:modified>
</cp:coreProperties>
</file>