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/>
  <mc:AlternateContent xmlns:mc="http://schemas.openxmlformats.org/markup-compatibility/2006">
    <mc:Choice Requires="x15">
      <x15ac:absPath xmlns:x15ac="http://schemas.microsoft.com/office/spreadsheetml/2010/11/ac" url="https://d.docs.live.net/6f858de62bfb6f45/Bureau/Montreuil mars 2021/Résultats comptages automatiques/"/>
    </mc:Choice>
  </mc:AlternateContent>
  <xr:revisionPtr revIDLastSave="1" documentId="8_{C2F82A5E-4DBB-494C-9B55-3E56406BB305}" xr6:coauthVersionLast="46" xr6:coauthVersionMax="46" xr10:uidLastSave="{46B0B45D-FB78-49BD-A614-A587EE9D1E65}"/>
  <bookViews>
    <workbookView xWindow="-98" yWindow="-98" windowWidth="22695" windowHeight="14595" tabRatio="760" xr2:uid="{00000000-000D-0000-FFFF-FFFF00000000}"/>
  </bookViews>
  <sheets>
    <sheet name="Synthèse" sheetId="4" r:id="rId1"/>
    <sheet name="Comptage Vitesse Sens 1 60 Min" sheetId="3" r:id="rId2"/>
  </sheets>
  <definedNames>
    <definedName name="debit_total">'Comptage Vitesse Sens 1 60 Min'!$T$36</definedName>
    <definedName name="_xlnm.Print_Area" localSheetId="1">'Comptage Vitesse Sens 1 60 Min'!$A$1:$U$585</definedName>
    <definedName name="_xlnm.Print_Area" localSheetId="0">Synthèse!$A$1:$M$68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2" i="3" l="1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U360" i="3"/>
  <c r="I427" i="3"/>
  <c r="AL547" i="3"/>
  <c r="T470" i="3"/>
  <c r="M361" i="3"/>
  <c r="G600" i="3" s="1"/>
  <c r="L454" i="3"/>
  <c r="L453" i="3"/>
  <c r="L193" i="3"/>
  <c r="AD549" i="3"/>
  <c r="AE549" i="3"/>
  <c r="O555" i="3"/>
  <c r="K490" i="3"/>
  <c r="L388" i="3"/>
  <c r="L389" i="3"/>
  <c r="Y549" i="3"/>
  <c r="L490" i="3"/>
  <c r="AB549" i="3"/>
  <c r="M166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296" i="3"/>
  <c r="I297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324" i="3" l="1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<sst xmlns="http://schemas.openxmlformats.org/spreadsheetml/2006/main" count="1058" uniqueCount="171">
  <si>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</si>
  <si>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</si>
  <si>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</si>
  <si>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</si>
  <si>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</si>
  <si>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</si>
  <si>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</si>
  <si>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</si>
  <si>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</si>
  <si>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</si>
  <si>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</si>
  <si>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</si>
  <si>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</si>
  <si>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</si>
  <si>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</si>
  <si>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</si>
  <si>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</si>
  <si>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</si>
  <si>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</si>
  <si>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</si>
  <si>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</si>
  <si>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</si>
  <si>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</si>
  <si>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</si>
  <si>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</si>
  <si>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</si>
  <si>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</si>
  <si>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</si>
  <si>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</si>
  <si>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</si>
  <si>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</si>
  <si>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</si>
  <si>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</si>
  <si>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</si>
  <si>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</si>
  <si>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</si>
  <si>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</si>
  <si>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</si>
  <si>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</si>
  <si>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</si>
  <si>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</si>
  <si>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</si>
  <si>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</si>
  <si>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</si>
  <si>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</si>
  <si>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</si>
  <si>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</si>
  <si>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</si>
  <si>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</si>
  <si>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</si>
  <si>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</si>
  <si>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</si>
  <si>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</si>
  <si>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</si>
  <si>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</si>
  <si>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</si>
  <si>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</si>
  <si>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</si>
  <si>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</si>
  <si>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</si>
  <si>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</si>
  <si>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</si>
  <si>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</si>
  <si>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</si>
  <si>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</si>
  <si>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</si>
  <si>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</si>
  <si>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</si>
  <si>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</si>
  <si>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</si>
  <si>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</si>
  <si>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</si>
  <si>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</si>
  <si>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</si>
  <si>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</si>
  <si>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</si>
  <si>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</si>
  <si>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</si>
  <si>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</si>
  <si>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</si>
  <si>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</si>
  <si>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</si>
  <si>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</si>
  <si>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</si>
  <si>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</si>
  <si>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</si>
  <si>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</si>
  <si>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</si>
  <si>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</si>
  <si>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</si>
  <si>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</si>
  <si>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</si>
  <si>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</si>
  <si>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</si>
  <si>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</si>
  <si>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</si>
  <si>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</si>
  <si>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</si>
  <si>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</si>
  <si>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</si>
  <si>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</si>
  <si>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</si>
  <si>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</si>
  <si>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</si>
  <si>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</si>
  <si>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</si>
  <si>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</si>
  <si>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</si>
  <si>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</si>
  <si>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</si>
  <si>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</si>
  <si>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</si>
  <si>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</si>
  <si>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</si>
  <si>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</si>
  <si>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</si>
  <si>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</si>
  <si>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</si>
  <si>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</si>
  <si>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</si>
  <si>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</si>
  <si>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</si>
  <si>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</si>
  <si>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</si>
  <si>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</si>
  <si>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</si>
  <si>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</si>
  <si>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</si>
  <si>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</si>
  <si>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</si>
  <si>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</si>
  <si>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</si>
  <si>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</si>
  <si>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</si>
  <si>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</si>
  <si>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</si>
  <si>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</si>
  <si>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</si>
  <si>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</si>
  <si>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</si>
  <si>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</si>
  <si>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</si>
  <si>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</si>
  <si>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</si>
  <si>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</si>
  <si>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</si>
  <si>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</si>
  <si>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</si>
  <si>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</si>
  <si>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</si>
  <si>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</si>
  <si>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</si>
  <si>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</si>
  <si>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</si>
  <si>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</si>
  <si>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</si>
  <si>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</si>
  <si>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</si>
  <si>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</si>
  <si>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</si>
  <si>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lundi 22 mars 2021</t>
  </si>
  <si>
    <t>mardi 23 mars 2021</t>
  </si>
  <si>
    <t>mercredi 24 mars 2021</t>
  </si>
  <si>
    <t>jeudi 25 mars 2021</t>
  </si>
  <si>
    <t>vendredi 26 mars 2021</t>
  </si>
  <si>
    <t>samedi 27 mars 2021</t>
  </si>
  <si>
    <t>dimanche 28 mars 2021</t>
  </si>
  <si>
    <t>48.8541, 2.4455</t>
  </si>
  <si>
    <t>Boulevard Jeanne d'Arc</t>
  </si>
  <si>
    <t>Poste 7 Colmet Lépinay</t>
  </si>
  <si>
    <t>Rue des Plâtrières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</si>
</sst>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270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61</c:v>
                </c:pt>
                <c:pt idx="8">
                  <c:v>111</c:v>
                </c:pt>
                <c:pt idx="9">
                  <c:v>60</c:v>
                </c:pt>
                <c:pt idx="10">
                  <c:v>55</c:v>
                </c:pt>
                <c:pt idx="11">
                  <c:v>53</c:v>
                </c:pt>
                <c:pt idx="12">
                  <c:v>64</c:v>
                </c:pt>
                <c:pt idx="13">
                  <c:v>67</c:v>
                </c:pt>
                <c:pt idx="14">
                  <c:v>43</c:v>
                </c:pt>
                <c:pt idx="15">
                  <c:v>61</c:v>
                </c:pt>
                <c:pt idx="16">
                  <c:v>126</c:v>
                </c:pt>
                <c:pt idx="17">
                  <c:v>170</c:v>
                </c:pt>
                <c:pt idx="18">
                  <c:v>130</c:v>
                </c:pt>
                <c:pt idx="19">
                  <c:v>55</c:v>
                </c:pt>
                <c:pt idx="20">
                  <c:v>21</c:v>
                </c:pt>
                <c:pt idx="21">
                  <c:v>13</c:v>
                </c:pt>
                <c:pt idx="22">
                  <c:v>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552</c:v>
                </c:pt>
                <c:pt idx="1">
                  <c:v>504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555648"/>
        <c:axId val="106262528"/>
        <c:axId val="0"/>
      </c:bar3DChart>
      <c:catAx>
        <c:axId val="1065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625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26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55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16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295296"/>
        <c:axId val="106296832"/>
        <c:axId val="0"/>
      </c:bar3DChart>
      <c:catAx>
        <c:axId val="1062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683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29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5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61</c:v>
                </c:pt>
                <c:pt idx="8">
                  <c:v>111</c:v>
                </c:pt>
                <c:pt idx="9">
                  <c:v>60</c:v>
                </c:pt>
                <c:pt idx="10">
                  <c:v>55</c:v>
                </c:pt>
                <c:pt idx="11">
                  <c:v>53</c:v>
                </c:pt>
                <c:pt idx="12">
                  <c:v>64</c:v>
                </c:pt>
                <c:pt idx="13">
                  <c:v>67</c:v>
                </c:pt>
                <c:pt idx="14">
                  <c:v>43</c:v>
                </c:pt>
                <c:pt idx="15">
                  <c:v>61</c:v>
                </c:pt>
                <c:pt idx="16">
                  <c:v>126</c:v>
                </c:pt>
                <c:pt idx="17">
                  <c:v>170</c:v>
                </c:pt>
                <c:pt idx="18">
                  <c:v>130</c:v>
                </c:pt>
                <c:pt idx="19">
                  <c:v>55</c:v>
                </c:pt>
                <c:pt idx="20">
                  <c:v>21</c:v>
                </c:pt>
                <c:pt idx="21">
                  <c:v>13</c:v>
                </c:pt>
                <c:pt idx="22">
                  <c:v>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334080"/>
        <c:axId val="106335616"/>
        <c:axId val="0"/>
      </c:area3DChart>
      <c:catAx>
        <c:axId val="1063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56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33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4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455040"/>
        <c:axId val="106456576"/>
        <c:axId val="0"/>
      </c:area3DChart>
      <c:catAx>
        <c:axId val="106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657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4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5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552</c:v>
                </c:pt>
                <c:pt idx="1">
                  <c:v>504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80768"/>
        <c:axId val="106482304"/>
        <c:axId val="0"/>
      </c:bar3DChart>
      <c:catAx>
        <c:axId val="106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230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4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0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16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90496"/>
        <c:axId val="106590592"/>
        <c:axId val="0"/>
      </c:bar3DChart>
      <c:catAx>
        <c:axId val="1064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9059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59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90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47</c:v>
                </c:pt>
                <c:pt idx="8">
                  <c:v>78</c:v>
                </c:pt>
                <c:pt idx="9">
                  <c:v>80</c:v>
                </c:pt>
                <c:pt idx="10">
                  <c:v>54</c:v>
                </c:pt>
                <c:pt idx="11">
                  <c:v>78</c:v>
                </c:pt>
                <c:pt idx="12">
                  <c:v>78</c:v>
                </c:pt>
                <c:pt idx="13">
                  <c:v>59</c:v>
                </c:pt>
                <c:pt idx="14">
                  <c:v>63</c:v>
                </c:pt>
                <c:pt idx="15">
                  <c:v>62</c:v>
                </c:pt>
                <c:pt idx="16">
                  <c:v>151</c:v>
                </c:pt>
                <c:pt idx="17">
                  <c:v>177</c:v>
                </c:pt>
                <c:pt idx="18">
                  <c:v>149</c:v>
                </c:pt>
                <c:pt idx="19">
                  <c:v>75</c:v>
                </c:pt>
                <c:pt idx="20">
                  <c:v>27</c:v>
                </c:pt>
                <c:pt idx="21">
                  <c:v>18</c:v>
                </c:pt>
                <c:pt idx="22">
                  <c:v>11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31552"/>
        <c:axId val="106633088"/>
        <c:axId val="0"/>
      </c:area3DChart>
      <c:catAx>
        <c:axId val="1066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3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1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7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62144"/>
        <c:axId val="106672128"/>
        <c:axId val="0"/>
      </c:area3DChart>
      <c:catAx>
        <c:axId val="1066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7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62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608</c:v>
                </c:pt>
                <c:pt idx="1">
                  <c:v>554</c:v>
                </c:pt>
                <c:pt idx="2">
                  <c:v>65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679680"/>
        <c:axId val="106697856"/>
        <c:axId val="0"/>
      </c:bar3DChart>
      <c:catAx>
        <c:axId val="1066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9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9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9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20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734720"/>
        <c:axId val="106736256"/>
        <c:axId val="0"/>
      </c:bar3DChart>
      <c:catAx>
        <c:axId val="1067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73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4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697984"/>
        <c:axId val="100699520"/>
        <c:axId val="0"/>
      </c:area3DChart>
      <c:catAx>
        <c:axId val="1006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9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69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7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41</c:v>
                </c:pt>
                <c:pt idx="8">
                  <c:v>95</c:v>
                </c:pt>
                <c:pt idx="9">
                  <c:v>73</c:v>
                </c:pt>
                <c:pt idx="10">
                  <c:v>36</c:v>
                </c:pt>
                <c:pt idx="11">
                  <c:v>51</c:v>
                </c:pt>
                <c:pt idx="12">
                  <c:v>71</c:v>
                </c:pt>
                <c:pt idx="13">
                  <c:v>51</c:v>
                </c:pt>
                <c:pt idx="14">
                  <c:v>70</c:v>
                </c:pt>
                <c:pt idx="15">
                  <c:v>85</c:v>
                </c:pt>
                <c:pt idx="16">
                  <c:v>136</c:v>
                </c:pt>
                <c:pt idx="17">
                  <c:v>189</c:v>
                </c:pt>
                <c:pt idx="18">
                  <c:v>121</c:v>
                </c:pt>
                <c:pt idx="19">
                  <c:v>83</c:v>
                </c:pt>
                <c:pt idx="20">
                  <c:v>23</c:v>
                </c:pt>
                <c:pt idx="21">
                  <c:v>13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753408"/>
        <c:axId val="106857600"/>
        <c:axId val="0"/>
      </c:area3DChart>
      <c:catAx>
        <c:axId val="1067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57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5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53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873984"/>
        <c:axId val="106875520"/>
        <c:axId val="0"/>
      </c:area3DChart>
      <c:catAx>
        <c:axId val="1068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7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3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571</c:v>
                </c:pt>
                <c:pt idx="1">
                  <c:v>533</c:v>
                </c:pt>
                <c:pt idx="2">
                  <c:v>61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924288"/>
        <c:axId val="106930176"/>
        <c:axId val="0"/>
      </c:bar3DChart>
      <c:catAx>
        <c:axId val="1069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3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9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24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20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110400"/>
        <c:axId val="107111936"/>
        <c:axId val="0"/>
      </c:bar3DChart>
      <c:catAx>
        <c:axId val="1071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1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11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0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35</c:v>
                </c:pt>
                <c:pt idx="8">
                  <c:v>95</c:v>
                </c:pt>
                <c:pt idx="9">
                  <c:v>65</c:v>
                </c:pt>
                <c:pt idx="10">
                  <c:v>82</c:v>
                </c:pt>
                <c:pt idx="11">
                  <c:v>91</c:v>
                </c:pt>
                <c:pt idx="12">
                  <c:v>78</c:v>
                </c:pt>
                <c:pt idx="13">
                  <c:v>82</c:v>
                </c:pt>
                <c:pt idx="14">
                  <c:v>80</c:v>
                </c:pt>
                <c:pt idx="15">
                  <c:v>110</c:v>
                </c:pt>
                <c:pt idx="16">
                  <c:v>190</c:v>
                </c:pt>
                <c:pt idx="17">
                  <c:v>163</c:v>
                </c:pt>
                <c:pt idx="18">
                  <c:v>141</c:v>
                </c:pt>
                <c:pt idx="19">
                  <c:v>65</c:v>
                </c:pt>
                <c:pt idx="20">
                  <c:v>25</c:v>
                </c:pt>
                <c:pt idx="21">
                  <c:v>12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33760"/>
        <c:axId val="100535296"/>
        <c:axId val="0"/>
      </c:area3DChart>
      <c:catAx>
        <c:axId val="1005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5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3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3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43488"/>
        <c:axId val="100569856"/>
        <c:axId val="0"/>
      </c:area3DChart>
      <c:catAx>
        <c:axId val="1005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6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6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43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685</c:v>
                </c:pt>
                <c:pt idx="1">
                  <c:v>590</c:v>
                </c:pt>
                <c:pt idx="2">
                  <c:v>63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589568"/>
        <c:axId val="100591104"/>
        <c:axId val="0"/>
      </c:bar3DChart>
      <c:catAx>
        <c:axId val="1005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9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59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89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460096"/>
        <c:axId val="107461632"/>
        <c:axId val="0"/>
      </c:bar3DChart>
      <c:catAx>
        <c:axId val="1074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46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0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22</c:v>
                </c:pt>
                <c:pt idx="9">
                  <c:v>32</c:v>
                </c:pt>
                <c:pt idx="10">
                  <c:v>50</c:v>
                </c:pt>
                <c:pt idx="11">
                  <c:v>69</c:v>
                </c:pt>
                <c:pt idx="12">
                  <c:v>67</c:v>
                </c:pt>
                <c:pt idx="13">
                  <c:v>67</c:v>
                </c:pt>
                <c:pt idx="14">
                  <c:v>47</c:v>
                </c:pt>
                <c:pt idx="15">
                  <c:v>76</c:v>
                </c:pt>
                <c:pt idx="16">
                  <c:v>56</c:v>
                </c:pt>
                <c:pt idx="17">
                  <c:v>76</c:v>
                </c:pt>
                <c:pt idx="18">
                  <c:v>66</c:v>
                </c:pt>
                <c:pt idx="19">
                  <c:v>32</c:v>
                </c:pt>
                <c:pt idx="20">
                  <c:v>15</c:v>
                </c:pt>
                <c:pt idx="21">
                  <c:v>12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573248"/>
        <c:axId val="107574784"/>
        <c:axId val="0"/>
      </c:area3DChart>
      <c:catAx>
        <c:axId val="1075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57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3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603456"/>
        <c:axId val="107604992"/>
        <c:axId val="0"/>
      </c:area3DChart>
      <c:catAx>
        <c:axId val="1076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4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60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3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552</c:v>
                </c:pt>
                <c:pt idx="1">
                  <c:v>504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711424"/>
        <c:axId val="100725504"/>
        <c:axId val="0"/>
      </c:bar3DChart>
      <c:catAx>
        <c:axId val="1007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2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72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11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351</c:v>
                </c:pt>
                <c:pt idx="1">
                  <c:v>342</c:v>
                </c:pt>
                <c:pt idx="2">
                  <c:v>36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620992"/>
        <c:axId val="107643264"/>
        <c:axId val="0"/>
      </c:bar3DChart>
      <c:catAx>
        <c:axId val="1076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4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6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20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745664"/>
        <c:axId val="107747200"/>
        <c:axId val="0"/>
      </c:bar3DChart>
      <c:catAx>
        <c:axId val="1077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74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5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13</c:v>
                </c:pt>
                <c:pt idx="8">
                  <c:v>14</c:v>
                </c:pt>
                <c:pt idx="9">
                  <c:v>39</c:v>
                </c:pt>
                <c:pt idx="10">
                  <c:v>55</c:v>
                </c:pt>
                <c:pt idx="11">
                  <c:v>70</c:v>
                </c:pt>
                <c:pt idx="12">
                  <c:v>59</c:v>
                </c:pt>
                <c:pt idx="13">
                  <c:v>55</c:v>
                </c:pt>
                <c:pt idx="14">
                  <c:v>49</c:v>
                </c:pt>
                <c:pt idx="15">
                  <c:v>46</c:v>
                </c:pt>
                <c:pt idx="16">
                  <c:v>43</c:v>
                </c:pt>
                <c:pt idx="17">
                  <c:v>54</c:v>
                </c:pt>
                <c:pt idx="18">
                  <c:v>47</c:v>
                </c:pt>
                <c:pt idx="19">
                  <c:v>22</c:v>
                </c:pt>
                <c:pt idx="20">
                  <c:v>8</c:v>
                </c:pt>
                <c:pt idx="21">
                  <c:v>6</c:v>
                </c:pt>
                <c:pt idx="22">
                  <c:v>9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92640"/>
        <c:axId val="107794432"/>
        <c:axId val="0"/>
      </c:area3DChart>
      <c:catAx>
        <c:axId val="1077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9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2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00224"/>
        <c:axId val="107701760"/>
        <c:axId val="0"/>
      </c:area3DChart>
      <c:catAx>
        <c:axId val="1077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1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0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313</c:v>
                </c:pt>
                <c:pt idx="1">
                  <c:v>274</c:v>
                </c:pt>
                <c:pt idx="2">
                  <c:v>24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73408"/>
        <c:axId val="107874944"/>
        <c:axId val="0"/>
      </c:bar3DChart>
      <c:catAx>
        <c:axId val="1078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87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3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87232"/>
        <c:axId val="107913600"/>
        <c:axId val="0"/>
      </c:bar3DChart>
      <c:catAx>
        <c:axId val="1078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1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1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87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2.4285714285714284</c:v>
                </c:pt>
                <c:pt idx="1">
                  <c:v>1.714285714285714</c:v>
                </c:pt>
                <c:pt idx="2">
                  <c:v>1.1428571428571428</c:v>
                </c:pt>
                <c:pt idx="3">
                  <c:v>0.71428571428571419</c:v>
                </c:pt>
                <c:pt idx="4">
                  <c:v>0.5714285714285714</c:v>
                </c:pt>
                <c:pt idx="5">
                  <c:v>2.2857142857142856</c:v>
                </c:pt>
                <c:pt idx="6">
                  <c:v>5.7142857142857144</c:v>
                </c:pt>
                <c:pt idx="7">
                  <c:v>36.000000000000007</c:v>
                </c:pt>
                <c:pt idx="8">
                  <c:v>71.857142857142861</c:v>
                </c:pt>
                <c:pt idx="9">
                  <c:v>61.857142857142854</c:v>
                </c:pt>
                <c:pt idx="10">
                  <c:v>54.285714285714285</c:v>
                </c:pt>
                <c:pt idx="11">
                  <c:v>66</c:v>
                </c:pt>
                <c:pt idx="12">
                  <c:v>69.428571428571416</c:v>
                </c:pt>
                <c:pt idx="13">
                  <c:v>62.285714285714285</c:v>
                </c:pt>
                <c:pt idx="14">
                  <c:v>59.857142857142861</c:v>
                </c:pt>
                <c:pt idx="15">
                  <c:v>74.142857142857139</c:v>
                </c:pt>
                <c:pt idx="16">
                  <c:v>120.85714285714285</c:v>
                </c:pt>
                <c:pt idx="17">
                  <c:v>145.71428571428569</c:v>
                </c:pt>
                <c:pt idx="18">
                  <c:v>115.14285714285715</c:v>
                </c:pt>
                <c:pt idx="19">
                  <c:v>57.285714285714285</c:v>
                </c:pt>
                <c:pt idx="20">
                  <c:v>19.285714285714288</c:v>
                </c:pt>
                <c:pt idx="21">
                  <c:v>13.428571428571429</c:v>
                </c:pt>
                <c:pt idx="22">
                  <c:v>8.2857142857142865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20480"/>
        <c:axId val="108022016"/>
        <c:axId val="0"/>
      </c:area3DChart>
      <c:catAx>
        <c:axId val="108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2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0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3.1428571428571428</c:v>
                </c:pt>
                <c:pt idx="8">
                  <c:v>1.7142857142857142</c:v>
                </c:pt>
                <c:pt idx="9">
                  <c:v>1.1428571428571428</c:v>
                </c:pt>
                <c:pt idx="10">
                  <c:v>1.714285714285714</c:v>
                </c:pt>
                <c:pt idx="11">
                  <c:v>3.4285714285714288</c:v>
                </c:pt>
                <c:pt idx="12">
                  <c:v>2.8571428571428568</c:v>
                </c:pt>
                <c:pt idx="13">
                  <c:v>1.8571428571428572</c:v>
                </c:pt>
                <c:pt idx="14">
                  <c:v>1.1428571428571428</c:v>
                </c:pt>
                <c:pt idx="15">
                  <c:v>1.9999999999999998</c:v>
                </c:pt>
                <c:pt idx="16">
                  <c:v>1.1428571428571428</c:v>
                </c:pt>
                <c:pt idx="17">
                  <c:v>1.4285714285714284</c:v>
                </c:pt>
                <c:pt idx="18">
                  <c:v>0.85714285714285721</c:v>
                </c:pt>
                <c:pt idx="19">
                  <c:v>0.42857142857142855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50688"/>
        <c:axId val="108056576"/>
        <c:axId val="0"/>
      </c:area3DChart>
      <c:catAx>
        <c:axId val="1080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6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0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520.00000000000011</c:v>
                </c:pt>
                <c:pt idx="1">
                  <c:v>483.57142857142856</c:v>
                </c:pt>
                <c:pt idx="2">
                  <c:v>51.142857142857146</c:v>
                </c:pt>
                <c:pt idx="3">
                  <c:v>1.5714285714285712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64128"/>
        <c:axId val="107967616"/>
        <c:axId val="0"/>
      </c:bar3DChart>
      <c:catAx>
        <c:axId val="1080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6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6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64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14.285714285714285</c:v>
                </c:pt>
                <c:pt idx="1">
                  <c:v>7.4285714285714288</c:v>
                </c:pt>
                <c:pt idx="2">
                  <c:v>1.1428571428571428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00384"/>
        <c:axId val="108001920"/>
        <c:axId val="0"/>
      </c:bar3DChart>
      <c:catAx>
        <c:axId val="1080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00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0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16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025728"/>
        <c:axId val="106027264"/>
        <c:axId val="0"/>
      </c:bar3DChart>
      <c:catAx>
        <c:axId val="1060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0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5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560</c:v>
                </c:pt>
                <c:pt idx="1">
                  <c:v>588</c:v>
                </c:pt>
                <c:pt idx="2">
                  <c:v>58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79744"/>
        <c:axId val="108122496"/>
        <c:axId val="0"/>
      </c:bar3DChart>
      <c:catAx>
        <c:axId val="1080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12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12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79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1.5999999999999999</c:v>
                </c:pt>
                <c:pt idx="1">
                  <c:v>0.8</c:v>
                </c:pt>
                <c:pt idx="2">
                  <c:v>0.60000000000000009</c:v>
                </c:pt>
                <c:pt idx="3">
                  <c:v>0</c:v>
                </c:pt>
                <c:pt idx="4">
                  <c:v>0.8</c:v>
                </c:pt>
                <c:pt idx="5">
                  <c:v>2.8</c:v>
                </c:pt>
                <c:pt idx="6">
                  <c:v>6.0000000000000009</c:v>
                </c:pt>
                <c:pt idx="7">
                  <c:v>46.2</c:v>
                </c:pt>
                <c:pt idx="8">
                  <c:v>93.4</c:v>
                </c:pt>
                <c:pt idx="9">
                  <c:v>72.400000000000006</c:v>
                </c:pt>
                <c:pt idx="10">
                  <c:v>55</c:v>
                </c:pt>
                <c:pt idx="11">
                  <c:v>64.600000000000009</c:v>
                </c:pt>
                <c:pt idx="12">
                  <c:v>72</c:v>
                </c:pt>
                <c:pt idx="13">
                  <c:v>62.800000000000004</c:v>
                </c:pt>
                <c:pt idx="14">
                  <c:v>64.599999999999994</c:v>
                </c:pt>
                <c:pt idx="15">
                  <c:v>79.399999999999991</c:v>
                </c:pt>
                <c:pt idx="16">
                  <c:v>149.39999999999998</c:v>
                </c:pt>
                <c:pt idx="17">
                  <c:v>178</c:v>
                </c:pt>
                <c:pt idx="18">
                  <c:v>138.6</c:v>
                </c:pt>
                <c:pt idx="19">
                  <c:v>69.400000000000006</c:v>
                </c:pt>
                <c:pt idx="20">
                  <c:v>22.4</c:v>
                </c:pt>
                <c:pt idx="21">
                  <c:v>15.2</c:v>
                </c:pt>
                <c:pt idx="22">
                  <c:v>8.1999999999999993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27008"/>
        <c:axId val="107228544"/>
        <c:axId val="0"/>
      </c:area3DChart>
      <c:catAx>
        <c:axId val="1072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8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2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7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4.4000000000000004</c:v>
                </c:pt>
                <c:pt idx="8">
                  <c:v>2.2000000000000002</c:v>
                </c:pt>
                <c:pt idx="9">
                  <c:v>1.6</c:v>
                </c:pt>
                <c:pt idx="10">
                  <c:v>2.4</c:v>
                </c:pt>
                <c:pt idx="11">
                  <c:v>4.5999999999999996</c:v>
                </c:pt>
                <c:pt idx="12">
                  <c:v>3.2</c:v>
                </c:pt>
                <c:pt idx="13">
                  <c:v>2.4</c:v>
                </c:pt>
                <c:pt idx="14">
                  <c:v>1.2000000000000002</c:v>
                </c:pt>
                <c:pt idx="15">
                  <c:v>2.4</c:v>
                </c:pt>
                <c:pt idx="16">
                  <c:v>1.5999999999999999</c:v>
                </c:pt>
                <c:pt idx="17">
                  <c:v>1.8</c:v>
                </c:pt>
                <c:pt idx="18">
                  <c:v>1.2</c:v>
                </c:pt>
                <c:pt idx="19">
                  <c:v>0.60000000000000009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65408"/>
        <c:axId val="107275392"/>
        <c:axId val="0"/>
      </c:area3DChart>
      <c:catAx>
        <c:axId val="1072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75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7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65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520.00000000000011</c:v>
                </c:pt>
                <c:pt idx="1">
                  <c:v>483.57142857142856</c:v>
                </c:pt>
                <c:pt idx="2">
                  <c:v>51.142857142857146</c:v>
                </c:pt>
                <c:pt idx="3">
                  <c:v>1.5714285714285712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311872"/>
        <c:axId val="107313408"/>
        <c:axId val="0"/>
      </c:bar3DChart>
      <c:catAx>
        <c:axId val="1073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31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1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14.285714285714285</c:v>
                </c:pt>
                <c:pt idx="1">
                  <c:v>7.4285714285714288</c:v>
                </c:pt>
                <c:pt idx="2">
                  <c:v>1.1428571428571428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468096"/>
        <c:axId val="108469632"/>
        <c:axId val="0"/>
      </c:bar3DChart>
      <c:catAx>
        <c:axId val="1084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46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10</c:v>
                </c:pt>
                <c:pt idx="7">
                  <c:v>47</c:v>
                </c:pt>
                <c:pt idx="8">
                  <c:v>88</c:v>
                </c:pt>
                <c:pt idx="9">
                  <c:v>84</c:v>
                </c:pt>
                <c:pt idx="10">
                  <c:v>48</c:v>
                </c:pt>
                <c:pt idx="11">
                  <c:v>50</c:v>
                </c:pt>
                <c:pt idx="12">
                  <c:v>69</c:v>
                </c:pt>
                <c:pt idx="13">
                  <c:v>55</c:v>
                </c:pt>
                <c:pt idx="14">
                  <c:v>67</c:v>
                </c:pt>
                <c:pt idx="15">
                  <c:v>79</c:v>
                </c:pt>
                <c:pt idx="16">
                  <c:v>144</c:v>
                </c:pt>
                <c:pt idx="17">
                  <c:v>191</c:v>
                </c:pt>
                <c:pt idx="18">
                  <c:v>152</c:v>
                </c:pt>
                <c:pt idx="19">
                  <c:v>69</c:v>
                </c:pt>
                <c:pt idx="20">
                  <c:v>16</c:v>
                </c:pt>
                <c:pt idx="21">
                  <c:v>20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070784"/>
        <c:axId val="106072320"/>
        <c:axId val="0"/>
      </c:area3DChart>
      <c:catAx>
        <c:axId val="1060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07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0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100992"/>
        <c:axId val="106102784"/>
        <c:axId val="0"/>
      </c:area3DChart>
      <c:catAx>
        <c:axId val="1061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10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0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20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147200"/>
        <c:axId val="106148992"/>
        <c:axId val="0"/>
      </c:bar3DChart>
      <c:catAx>
        <c:axId val="1061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14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7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61</c:v>
                </c:pt>
                <c:pt idx="8">
                  <c:v>111</c:v>
                </c:pt>
                <c:pt idx="9">
                  <c:v>60</c:v>
                </c:pt>
                <c:pt idx="10">
                  <c:v>55</c:v>
                </c:pt>
                <c:pt idx="11">
                  <c:v>53</c:v>
                </c:pt>
                <c:pt idx="12">
                  <c:v>64</c:v>
                </c:pt>
                <c:pt idx="13">
                  <c:v>67</c:v>
                </c:pt>
                <c:pt idx="14">
                  <c:v>43</c:v>
                </c:pt>
                <c:pt idx="15">
                  <c:v>61</c:v>
                </c:pt>
                <c:pt idx="16">
                  <c:v>126</c:v>
                </c:pt>
                <c:pt idx="17">
                  <c:v>170</c:v>
                </c:pt>
                <c:pt idx="18">
                  <c:v>130</c:v>
                </c:pt>
                <c:pt idx="19">
                  <c:v>55</c:v>
                </c:pt>
                <c:pt idx="20">
                  <c:v>21</c:v>
                </c:pt>
                <c:pt idx="21">
                  <c:v>13</c:v>
                </c:pt>
                <c:pt idx="22">
                  <c:v>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16480"/>
        <c:axId val="106518016"/>
        <c:axId val="0"/>
      </c:area3DChart>
      <c:catAx>
        <c:axId val="1065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80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51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6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42208"/>
        <c:axId val="106543744"/>
        <c:axId val="0"/>
      </c:area3DChart>
      <c:catAx>
        <c:axId val="106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374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5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2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>
    <xdr:from>
      <xdr:col>12</xdr:col>
      <xdr:colOff>116679</xdr:colOff>
      <xdr:row>32</xdr:row>
      <xdr:rowOff>111919</xdr:rowOff>
    </xdr:from>
    <xdr:to>
      <xdr:col>12</xdr:col>
      <xdr:colOff>316704</xdr:colOff>
      <xdr:row>35</xdr:row>
      <xdr:rowOff>26194</xdr:rowOff>
    </xdr:to>
    <xdr:sp macro="" textlink="">
      <xdr:nvSpPr>
        <xdr:cNvPr id="9" name="Flèche : angle droit 8">
          <a:extLst>
            <a:ext uri="{FF2B5EF4-FFF2-40B4-BE49-F238E27FC236}">
              <a16:creationId xmlns:a16="http://schemas.microsoft.com/office/drawing/2014/main" id="{03DE2773-AF8D-4795-9FA1-9592BFACB592}"/>
            </a:ext>
          </a:extLst>
        </xdr:cNvPr>
        <xdr:cNvSpPr/>
      </xdr:nvSpPr>
      <xdr:spPr bwMode="auto">
        <a:xfrm rot="6284509">
          <a:off x="6291260" y="5776913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57045</xdr:rowOff>
    </xdr:from>
    <xdr:to>
      <xdr:col>5</xdr:col>
      <xdr:colOff>44430</xdr:colOff>
      <xdr:row>23</xdr:row>
      <xdr:rowOff>119062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B372471-CE18-4741-B03A-5A3570B1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00245"/>
          <a:ext cx="3273405" cy="1476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8"/>
  <sheetViews>
    <sheetView tabSelected="1" view="pageBreakPreview" topLeftCell="A22" zoomScaleNormal="100" zoomScaleSheetLayoutView="100" workbookViewId="0">
      <selection activeCell="S56" sqref="S56"/>
    </sheetView>
  </sheetViews>
  <sheetFormatPr baseColWidth="10" defaultColWidth="11.42578125" defaultRowHeight="12.4" x14ac:dyDescent="0.35"/>
  <cols>
    <col min="1" max="1" width="21.7109375" style="118" customWidth="1"/>
    <col min="2" max="2" width="6.5703125" style="118" customWidth="1"/>
    <col min="3" max="3" width="6.92578125" style="118" customWidth="1"/>
    <col min="4" max="4" width="6.78515625" style="118" customWidth="1"/>
    <col min="5" max="5" width="6.85546875" style="118" customWidth="1"/>
    <col min="6" max="6" width="6.78515625" style="118" customWidth="1"/>
    <col min="7" max="7" width="6.5" style="118" customWidth="1"/>
    <col min="8" max="9" width="6.5703125" style="118" customWidth="1"/>
    <col min="10" max="10" width="5.85546875" style="118" customWidth="1"/>
    <col min="11" max="11" width="6" style="118" customWidth="1"/>
    <col min="12" max="12" width="6.85546875" style="118" customWidth="1"/>
    <col min="13" max="13" width="7" style="118" customWidth="1"/>
    <col min="14" max="14" width="9.28515625" style="118" customWidth="1"/>
    <col min="15" max="18" width="8.7109375" style="118" customWidth="1"/>
    <col min="19" max="16384" width="11.42578125" style="118"/>
  </cols>
  <sheetData>
    <row r="1" spans="1:13" ht="21" x14ac:dyDescent="0.6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ht="13.15" x14ac:dyDescent="0.4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ht="13.15" x14ac:dyDescent="0.4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ht="13.15" x14ac:dyDescent="0.4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ht="13.15" x14ac:dyDescent="0.4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ht="13.15" x14ac:dyDescent="0.4">
      <c r="A6" s="125"/>
      <c r="J6" s="125"/>
      <c r="K6" s="125"/>
      <c r="L6" s="125"/>
      <c r="M6" s="125"/>
    </row>
    <row r="7" spans="1:13" ht="23.25" x14ac:dyDescent="0.35">
      <c r="A7" s="239" t="s">
        <v>159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</row>
    <row r="8" spans="1:13" ht="20.25" customHeight="1" x14ac:dyDescent="0.35">
      <c r="A8" s="239" t="s">
        <v>169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</row>
    <row r="9" spans="1:13" ht="12.75" customHeight="1" x14ac:dyDescent="0.35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ht="13.15" x14ac:dyDescent="0.4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5">
      <c r="A11" s="162" t="s">
        <v>95</v>
      </c>
      <c r="B11" s="245" t="s">
        <v>167</v>
      </c>
      <c r="C11" s="245"/>
      <c r="D11" s="245"/>
      <c r="E11" s="245"/>
      <c r="F11" s="245"/>
      <c r="G11" s="245"/>
      <c r="H11" s="245"/>
      <c r="I11" s="245"/>
      <c r="J11" s="245"/>
      <c r="K11" s="245"/>
      <c r="L11" s="246" t="s">
        <v>97</v>
      </c>
      <c r="M11" s="247"/>
    </row>
    <row r="12" spans="1:13" ht="15" customHeight="1" x14ac:dyDescent="0.4">
      <c r="A12" s="162" t="s">
        <v>131</v>
      </c>
      <c r="B12" s="248" t="s">
        <v>170</v>
      </c>
      <c r="C12" s="248"/>
      <c r="D12" s="248"/>
      <c r="E12" s="248"/>
      <c r="F12" s="248"/>
      <c r="G12" s="248"/>
      <c r="H12" s="248"/>
      <c r="I12" s="248"/>
      <c r="J12" s="248"/>
      <c r="K12" s="248"/>
      <c r="L12" s="193" t="s">
        <v>157</v>
      </c>
      <c r="M12" s="193" t="s">
        <v>158</v>
      </c>
    </row>
    <row r="13" spans="1:13" ht="15" customHeight="1" x14ac:dyDescent="0.4">
      <c r="A13" s="162" t="s">
        <v>132</v>
      </c>
      <c r="B13" s="249" t="s">
        <v>168</v>
      </c>
      <c r="C13" s="249"/>
      <c r="D13" s="249"/>
      <c r="E13" s="249"/>
      <c r="F13" s="249"/>
      <c r="G13" s="249"/>
      <c r="H13" s="249"/>
      <c r="I13" s="249"/>
      <c r="J13" s="249"/>
      <c r="K13" s="249"/>
      <c r="L13" s="193" t="s">
        <v>157</v>
      </c>
      <c r="M13" s="193" t="s">
        <v>158</v>
      </c>
    </row>
    <row r="14" spans="1:13" ht="15" customHeight="1" x14ac:dyDescent="0.4">
      <c r="A14" s="163" t="s">
        <v>96</v>
      </c>
      <c r="B14" s="165" t="s">
        <v>123</v>
      </c>
      <c r="C14" s="166" t="str">
        <f>'Comptage Vitesse Sens 1 60 Min'!BA5</f>
        <v>lundi 22 mars 2021</v>
      </c>
      <c r="D14" s="166"/>
      <c r="E14" s="166"/>
      <c r="F14" s="166"/>
      <c r="G14" s="167" t="s">
        <v>87</v>
      </c>
      <c r="H14" s="166" t="str">
        <f>'Comptage Vitesse Sens 1 60 Min'!BG5</f>
        <v>dimanche 28 mars 2021</v>
      </c>
      <c r="I14" s="166"/>
      <c r="J14" s="166"/>
      <c r="K14" s="168"/>
      <c r="L14" s="255" t="s">
        <v>98</v>
      </c>
      <c r="M14" s="256"/>
    </row>
    <row r="15" spans="1:13" x14ac:dyDescent="0.35">
      <c r="A15" s="128"/>
    </row>
    <row r="37" spans="1:7" ht="12.75" thickBot="1" x14ac:dyDescent="0.4"/>
    <row r="38" spans="1:7" ht="13.5" thickBot="1" x14ac:dyDescent="0.45">
      <c r="A38" s="250" t="s">
        <v>99</v>
      </c>
      <c r="B38" s="252" t="str">
        <f>B12</f>
        <v>Rue des Plâtrières</v>
      </c>
      <c r="C38" s="253"/>
      <c r="D38" s="253"/>
      <c r="E38" s="254"/>
    </row>
    <row r="39" spans="1:7" ht="13.5" thickBot="1" x14ac:dyDescent="0.4">
      <c r="A39" s="25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ht="13.15" x14ac:dyDescent="0.35">
      <c r="A40" s="158" t="s">
        <v>102</v>
      </c>
      <c r="B40" s="159">
        <f>'Comptage Vitesse Sens 1 60 Min'!E594</f>
        <v>7394</v>
      </c>
      <c r="C40" s="160">
        <f>'Comptage Vitesse Sens 1 60 Min'!F594</f>
        <v>7234</v>
      </c>
      <c r="D40" s="160">
        <f>'Comptage Vitesse Sens 1 60 Min'!G594</f>
        <v>160</v>
      </c>
      <c r="E40" s="161">
        <f>'Comptage Vitesse Sens 1 60 Min'!H594</f>
        <v>2.1639166892074655E-2</v>
      </c>
    </row>
    <row r="41" spans="1:7" ht="13.15" x14ac:dyDescent="0.35">
      <c r="A41" s="135" t="s">
        <v>103</v>
      </c>
      <c r="B41" s="136">
        <f>'Comptage Vitesse Sens 1 60 Min'!E595</f>
        <v>1056.2857142857142</v>
      </c>
      <c r="C41" s="137">
        <f>'Comptage Vitesse Sens 1 60 Min'!F595</f>
        <v>1033.4285714285713</v>
      </c>
      <c r="D41" s="137">
        <f>'Comptage Vitesse Sens 1 60 Min'!G595</f>
        <v>22.857142857142858</v>
      </c>
      <c r="E41" s="138">
        <f>'Comptage Vitesse Sens 1 60 Min'!H595</f>
        <v>2.1639166892074659E-2</v>
      </c>
    </row>
    <row r="42" spans="1:7" ht="13.15" x14ac:dyDescent="0.35">
      <c r="A42" s="135" t="s">
        <v>104</v>
      </c>
      <c r="B42" s="136">
        <f>'Comptage Vitesse Sens 1 60 Min'!E596</f>
        <v>44.011904761904759</v>
      </c>
      <c r="C42" s="137">
        <f>'Comptage Vitesse Sens 1 60 Min'!F596</f>
        <v>43.05952380952381</v>
      </c>
      <c r="D42" s="137">
        <f>'Comptage Vitesse Sens 1 60 Min'!G596</f>
        <v>0.95238095238095233</v>
      </c>
      <c r="E42" s="138">
        <f>'Comptage Vitesse Sens 1 60 Min'!H596</f>
        <v>2.1639166892074655E-2</v>
      </c>
    </row>
    <row r="43" spans="1:7" ht="13.15" x14ac:dyDescent="0.35">
      <c r="A43" s="135" t="s">
        <v>105</v>
      </c>
      <c r="B43" s="136">
        <f>'Comptage Vitesse Sens 1 60 Min'!E597</f>
        <v>1019.7142857142857</v>
      </c>
      <c r="C43" s="137">
        <f>'Comptage Vitesse Sens 1 60 Min'!F597</f>
        <v>996.85714285714278</v>
      </c>
      <c r="D43" s="137">
        <f>'Comptage Vitesse Sens 1 60 Min'!G597</f>
        <v>22.857142857142854</v>
      </c>
      <c r="E43" s="138">
        <f>'Comptage Vitesse Sens 1 60 Min'!H597</f>
        <v>2.2415242364808068E-2</v>
      </c>
    </row>
    <row r="44" spans="1:7" ht="13.15" x14ac:dyDescent="0.35">
      <c r="A44" s="135" t="s">
        <v>106</v>
      </c>
      <c r="B44" s="136">
        <f>'Comptage Vitesse Sens 1 60 Min'!E598</f>
        <v>36.571428571428328</v>
      </c>
      <c r="C44" s="137">
        <f>'Comptage Vitesse Sens 1 60 Min'!F598</f>
        <v>36.571428571428328</v>
      </c>
      <c r="D44" s="137">
        <f>'Comptage Vitesse Sens 1 60 Min'!G598</f>
        <v>0</v>
      </c>
      <c r="E44" s="138">
        <f>'Comptage Vitesse Sens 1 60 Min'!H598</f>
        <v>0</v>
      </c>
    </row>
    <row r="45" spans="1:7" ht="13.15" x14ac:dyDescent="0.35">
      <c r="A45" s="135" t="s">
        <v>107</v>
      </c>
      <c r="B45" s="136">
        <f>'Comptage Vitesse Sens 1 60 Min'!E599</f>
        <v>1210.2000000000003</v>
      </c>
      <c r="C45" s="137">
        <f>'Comptage Vitesse Sens 1 60 Min'!F599</f>
        <v>1180.6000000000004</v>
      </c>
      <c r="D45" s="137">
        <f>'Comptage Vitesse Sens 1 60 Min'!G599</f>
        <v>29.6</v>
      </c>
      <c r="E45" s="138">
        <f>'Comptage Vitesse Sens 1 60 Min'!H599</f>
        <v>2.4458767145926288E-2</v>
      </c>
    </row>
    <row r="46" spans="1:7" ht="13.15" x14ac:dyDescent="0.35">
      <c r="A46" s="135" t="s">
        <v>133</v>
      </c>
      <c r="B46" s="136">
        <f>'Comptage Vitesse Sens 1 60 Min'!E600</f>
        <v>731</v>
      </c>
      <c r="C46" s="137">
        <f>'Comptage Vitesse Sens 1 60 Min'!F600</f>
        <v>722</v>
      </c>
      <c r="D46" s="137">
        <f>'Comptage Vitesse Sens 1 60 Min'!G600</f>
        <v>9</v>
      </c>
      <c r="E46" s="138">
        <f>'Comptage Vitesse Sens 1 60 Min'!H600</f>
        <v>1.2311901504787962E-2</v>
      </c>
    </row>
    <row r="47" spans="1:7" ht="13.5" thickBot="1" x14ac:dyDescent="0.4">
      <c r="A47" s="139" t="s">
        <v>118</v>
      </c>
      <c r="B47" s="140">
        <f>'Comptage Vitesse Sens 1 60 Min'!E601</f>
        <v>612</v>
      </c>
      <c r="C47" s="141">
        <f>'Comptage Vitesse Sens 1 60 Min'!F601</f>
        <v>609</v>
      </c>
      <c r="D47" s="141">
        <f>'Comptage Vitesse Sens 1 60 Min'!G601</f>
        <v>3</v>
      </c>
      <c r="E47" s="142">
        <f>'Comptage Vitesse Sens 1 60 Min'!H601</f>
        <v>4.9019607843137254E-3</v>
      </c>
    </row>
    <row r="48" spans="1:7" ht="13.5" thickBot="1" x14ac:dyDescent="0.45">
      <c r="A48" s="143"/>
      <c r="B48" s="143"/>
      <c r="C48" s="143"/>
      <c r="D48" s="143"/>
      <c r="E48" s="143"/>
      <c r="F48" s="143"/>
      <c r="G48" s="143"/>
    </row>
    <row r="49" spans="1:17" ht="12.75" thickBot="1" x14ac:dyDescent="0.4">
      <c r="A49" s="243" t="s">
        <v>108</v>
      </c>
      <c r="B49" s="240" t="str">
        <f>B12</f>
        <v>Rue des Plâtrières</v>
      </c>
      <c r="C49" s="241"/>
      <c r="D49" s="242"/>
    </row>
    <row r="50" spans="1:17" ht="13.15" x14ac:dyDescent="0.35">
      <c r="A50" s="244"/>
      <c r="B50" s="132" t="s">
        <v>27</v>
      </c>
      <c r="C50" s="133" t="s">
        <v>100</v>
      </c>
      <c r="D50" s="134" t="s">
        <v>28</v>
      </c>
    </row>
    <row r="51" spans="1:17" ht="13.15" x14ac:dyDescent="0.35">
      <c r="A51" s="172" t="s">
        <v>110</v>
      </c>
      <c r="B51" s="169">
        <f>'Comptage Vitesse Sens 1 60 Min'!E605</f>
        <v>3754</v>
      </c>
      <c r="C51" s="174">
        <f>'Comptage Vitesse Sens 1 60 Min'!F605</f>
        <v>3694</v>
      </c>
      <c r="D51" s="175">
        <f>'Comptage Vitesse Sens 1 60 Min'!G605</f>
        <v>60</v>
      </c>
    </row>
    <row r="52" spans="1:17" ht="13.5" thickBot="1" x14ac:dyDescent="0.4">
      <c r="A52" s="171" t="s">
        <v>124</v>
      </c>
      <c r="B52" s="155">
        <f>B51/B40</f>
        <v>0.50770895320530163</v>
      </c>
      <c r="C52" s="156">
        <f>C51/C40</f>
        <v>0.5106441802598839</v>
      </c>
      <c r="D52" s="157">
        <f>D51/D40</f>
        <v>0.375</v>
      </c>
    </row>
    <row r="53" spans="1:17" ht="13.15" x14ac:dyDescent="0.35">
      <c r="A53" s="170" t="s">
        <v>109</v>
      </c>
      <c r="B53" s="186">
        <v>30.2</v>
      </c>
      <c r="C53" s="186">
        <v>30.2</v>
      </c>
      <c r="D53" s="210">
        <v>28.6</v>
      </c>
    </row>
    <row r="54" spans="1:17" ht="13.15" x14ac:dyDescent="0.35">
      <c r="A54" s="171" t="s">
        <v>83</v>
      </c>
      <c r="B54" s="184">
        <v>36.18</v>
      </c>
      <c r="C54" s="185">
        <v>36.18</v>
      </c>
      <c r="D54" s="182">
        <v>35.64</v>
      </c>
    </row>
    <row r="55" spans="1:17" ht="13.15" x14ac:dyDescent="0.35">
      <c r="A55" s="171" t="s">
        <v>84</v>
      </c>
      <c r="B55" s="184">
        <v>30.06</v>
      </c>
      <c r="C55" s="185">
        <v>30.06</v>
      </c>
      <c r="D55" s="182">
        <v>28.26</v>
      </c>
    </row>
    <row r="56" spans="1:17" ht="13.5" thickBot="1" x14ac:dyDescent="0.4">
      <c r="A56" s="173" t="s">
        <v>89</v>
      </c>
      <c r="B56" s="211">
        <v>24.3</v>
      </c>
      <c r="C56" s="212">
        <v>24.48</v>
      </c>
      <c r="D56" s="213">
        <v>21.99</v>
      </c>
    </row>
    <row r="57" spans="1:17" ht="13.5" thickBot="1" x14ac:dyDescent="0.4">
      <c r="A57" s="214"/>
      <c r="B57" s="236" t="str">
        <f>B49</f>
        <v>Rue des Plâtrières</v>
      </c>
      <c r="C57" s="237"/>
      <c r="D57" s="237"/>
      <c r="E57" s="238"/>
    </row>
    <row r="58" spans="1:17" ht="13.15" x14ac:dyDescent="0.4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ht="13.15" x14ac:dyDescent="0.4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ht="13.15" x14ac:dyDescent="0.35">
      <c r="A60" s="229" t="s">
        <v>148</v>
      </c>
      <c r="B60" s="231">
        <f>'Comptage Vitesse Sens 1 60 Min'!B611</f>
        <v>0.4893558197401161</v>
      </c>
      <c r="C60" s="231">
        <f>'Comptage Vitesse Sens 1 60 Min'!C611</f>
        <v>0.625</v>
      </c>
      <c r="D60" s="231">
        <f>'Comptage Vitesse Sens 1 60 Min'!D611</f>
        <v>0.5106441802598839</v>
      </c>
      <c r="E60" s="232">
        <f>'Comptage Vitesse Sens 1 60 Min'!E611</f>
        <v>0.375</v>
      </c>
    </row>
    <row r="61" spans="1:17" ht="13.15" x14ac:dyDescent="0.35">
      <c r="A61" s="230" t="s">
        <v>149</v>
      </c>
      <c r="B61" s="227">
        <f>'Comptage Vitesse Sens 1 60 Min'!B612</f>
        <v>0.95009676527508991</v>
      </c>
      <c r="C61" s="227">
        <f>'Comptage Vitesse Sens 1 60 Min'!C612</f>
        <v>0.95</v>
      </c>
      <c r="D61" s="227">
        <f>'Comptage Vitesse Sens 1 60 Min'!D612</f>
        <v>4.9903234724910144E-2</v>
      </c>
      <c r="E61" s="228">
        <f>'Comptage Vitesse Sens 1 60 Min'!E612</f>
        <v>0.05</v>
      </c>
    </row>
    <row r="62" spans="1:17" ht="13.15" x14ac:dyDescent="0.35">
      <c r="A62" s="229" t="s">
        <v>150</v>
      </c>
      <c r="B62" s="231">
        <f>'Comptage Vitesse Sens 1 60 Min'!B613</f>
        <v>0.99847940282001657</v>
      </c>
      <c r="C62" s="231">
        <f>'Comptage Vitesse Sens 1 60 Min'!C613</f>
        <v>1</v>
      </c>
      <c r="D62" s="231">
        <f>'Comptage Vitesse Sens 1 60 Min'!D613</f>
        <v>1.5205971799834117E-3</v>
      </c>
      <c r="E62" s="232">
        <f>'Comptage Vitesse Sens 1 60 Min'!E613</f>
        <v>0</v>
      </c>
    </row>
    <row r="63" spans="1:17" ht="13.15" x14ac:dyDescent="0.35">
      <c r="A63" s="230" t="s">
        <v>151</v>
      </c>
      <c r="B63" s="227">
        <f>'Comptage Vitesse Sens 1 60 Min'!B614</f>
        <v>1</v>
      </c>
      <c r="C63" s="227">
        <f>'Comptage Vitesse Sens 1 60 Min'!C614</f>
        <v>1</v>
      </c>
      <c r="D63" s="227">
        <f>'Comptage Vitesse Sens 1 60 Min'!D614</f>
        <v>0</v>
      </c>
      <c r="E63" s="228">
        <f>'Comptage Vitesse Sens 1 60 Min'!E614</f>
        <v>0</v>
      </c>
    </row>
    <row r="64" spans="1:17" ht="13.15" x14ac:dyDescent="0.35">
      <c r="A64" s="229" t="s">
        <v>152</v>
      </c>
      <c r="B64" s="231">
        <f>'Comptage Vitesse Sens 1 60 Min'!B615</f>
        <v>1</v>
      </c>
      <c r="C64" s="231">
        <f>'Comptage Vitesse Sens 1 60 Min'!C615</f>
        <v>1</v>
      </c>
      <c r="D64" s="231">
        <f>'Comptage Vitesse Sens 1 60 Min'!D615</f>
        <v>0</v>
      </c>
      <c r="E64" s="232">
        <f>'Comptage Vitesse Sens 1 60 Min'!E615</f>
        <v>0</v>
      </c>
    </row>
    <row r="65" spans="1:5" ht="13.15" x14ac:dyDescent="0.35">
      <c r="A65" s="230" t="s">
        <v>153</v>
      </c>
      <c r="B65" s="227">
        <f>'Comptage Vitesse Sens 1 60 Min'!B616</f>
        <v>1</v>
      </c>
      <c r="C65" s="227">
        <f>'Comptage Vitesse Sens 1 60 Min'!C616</f>
        <v>1</v>
      </c>
      <c r="D65" s="227">
        <f>'Comptage Vitesse Sens 1 60 Min'!D616</f>
        <v>0</v>
      </c>
      <c r="E65" s="228">
        <f>'Comptage Vitesse Sens 1 60 Min'!E616</f>
        <v>0</v>
      </c>
    </row>
    <row r="66" spans="1:5" ht="13.15" x14ac:dyDescent="0.35">
      <c r="A66" s="229" t="s">
        <v>154</v>
      </c>
      <c r="B66" s="231">
        <f>'Comptage Vitesse Sens 1 60 Min'!B617</f>
        <v>1</v>
      </c>
      <c r="C66" s="231">
        <f>'Comptage Vitesse Sens 1 60 Min'!C617</f>
        <v>1</v>
      </c>
      <c r="D66" s="231">
        <f>'Comptage Vitesse Sens 1 60 Min'!D617</f>
        <v>0</v>
      </c>
      <c r="E66" s="232">
        <f>'Comptage Vitesse Sens 1 60 Min'!E617</f>
        <v>0</v>
      </c>
    </row>
    <row r="67" spans="1:5" ht="13.15" x14ac:dyDescent="0.35">
      <c r="A67" s="230" t="s">
        <v>155</v>
      </c>
      <c r="B67" s="227">
        <f>'Comptage Vitesse Sens 1 60 Min'!B618</f>
        <v>1</v>
      </c>
      <c r="C67" s="227">
        <f>'Comptage Vitesse Sens 1 60 Min'!C618</f>
        <v>1</v>
      </c>
      <c r="D67" s="227">
        <f>'Comptage Vitesse Sens 1 60 Min'!D618</f>
        <v>0</v>
      </c>
      <c r="E67" s="228">
        <f>'Comptage Vitesse Sens 1 60 Min'!E618</f>
        <v>0</v>
      </c>
    </row>
    <row r="68" spans="1:5" ht="13.5" thickBot="1" x14ac:dyDescent="0.4">
      <c r="A68" s="229" t="s">
        <v>156</v>
      </c>
      <c r="B68" s="233">
        <f>'Comptage Vitesse Sens 1 60 Min'!B619</f>
        <v>1</v>
      </c>
      <c r="C68" s="233">
        <f>'Comptage Vitesse Sens 1 60 Min'!C619</f>
        <v>1</v>
      </c>
      <c r="D68" s="233">
        <f>'Comptage Vitesse Sens 1 60 Min'!D619</f>
        <v>0</v>
      </c>
      <c r="E68" s="234">
        <f>'Comptage Vitesse Sens 1 60 Min'!E619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T2204"/>
  <sheetViews>
    <sheetView showGridLines="0" view="pageBreakPreview" topLeftCell="A600" zoomScaleSheetLayoutView="100" workbookViewId="0">
      <selection activeCell="L633" sqref="L633"/>
    </sheetView>
  </sheetViews>
  <sheetFormatPr baseColWidth="10" defaultColWidth="11.42578125" defaultRowHeight="10.15" x14ac:dyDescent="0.3"/>
  <cols>
    <col min="1" max="1" width="7.42578125" style="2" customWidth="1"/>
    <col min="2" max="2" width="4.28515625" style="2" customWidth="1"/>
    <col min="3" max="3" width="5" style="2" customWidth="1"/>
    <col min="4" max="4" width="4.85546875" style="2" customWidth="1"/>
    <col min="5" max="5" width="5.140625" style="2" customWidth="1"/>
    <col min="6" max="6" width="6.140625" style="2" customWidth="1"/>
    <col min="7" max="7" width="5" style="2" customWidth="1"/>
    <col min="8" max="8" width="6" style="2" customWidth="1"/>
    <col min="9" max="9" width="5.7109375" style="2" customWidth="1"/>
    <col min="10" max="10" width="4.28515625" style="2" customWidth="1"/>
    <col min="11" max="12" width="5.85546875" style="2" customWidth="1"/>
    <col min="13" max="13" width="4.7109375" style="2" customWidth="1"/>
    <col min="14" max="14" width="6.35546875" style="2" customWidth="1"/>
    <col min="15" max="19" width="4.28515625" style="2" customWidth="1"/>
    <col min="20" max="21" width="4.7109375" style="2" customWidth="1"/>
    <col min="22" max="22" width="13" style="1" customWidth="1"/>
    <col min="23" max="23" width="11.42578125" style="2"/>
    <col min="24" max="24" width="4.85546875" style="2" customWidth="1"/>
    <col min="25" max="26" width="6.140625" style="2" customWidth="1"/>
    <col min="27" max="41" width="4.85546875" style="2" customWidth="1"/>
    <col min="42" max="42" width="5.42578125" style="2" customWidth="1"/>
    <col min="43" max="50" width="4.85546875" style="2" customWidth="1"/>
    <col min="51" max="52" width="11.42578125" style="2"/>
    <col min="53" max="64" width="4.85546875" style="65" customWidth="1"/>
    <col min="65" max="65" width="11.42578125" style="73"/>
    <col min="66" max="77" width="4.85546875" style="65" customWidth="1"/>
    <col min="78" max="78" width="11.42578125" style="65"/>
    <col min="79" max="91" width="4.7109375" style="65" customWidth="1"/>
    <col min="92" max="124" width="11.42578125" style="65"/>
    <col min="125" max="16384" width="11.42578125" style="2"/>
  </cols>
  <sheetData>
    <row r="1" spans="1:124" ht="17.25" thickBot="1" x14ac:dyDescent="0.55000000000000004">
      <c r="A1" s="257" t="str">
        <f>Synthèse!A7</f>
        <v>Comptages vitesse TV/PL à Montreuil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9" t="str">
        <f>Synthèse!A8</f>
        <v>Poste 7 Colmet Lépinay</v>
      </c>
      <c r="N1" s="259"/>
      <c r="O1" s="259"/>
      <c r="P1" s="259"/>
      <c r="Q1" s="259"/>
      <c r="R1" s="259"/>
      <c r="S1" s="259"/>
      <c r="T1" s="259"/>
      <c r="U1" s="260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22 mars 2021</v>
      </c>
      <c r="BO1" s="5" t="str">
        <f t="shared" ref="BO1:BT1" si="0">BB5</f>
        <v>mardi 23 mars 2021</v>
      </c>
      <c r="BP1" s="5" t="str">
        <f t="shared" si="0"/>
        <v>mercredi 24 mars 2021</v>
      </c>
      <c r="BQ1" s="5" t="str">
        <f t="shared" si="0"/>
        <v>jeudi 25 mars 2021</v>
      </c>
      <c r="BR1" s="5" t="str">
        <f t="shared" si="0"/>
        <v>vendredi 26 mars 2021</v>
      </c>
      <c r="BS1" s="5" t="str">
        <f t="shared" si="0"/>
        <v>samedi 27 mars 2021</v>
      </c>
      <c r="BT1" s="5" t="str">
        <f t="shared" si="0"/>
        <v>dimanche 28 mars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5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22 mars 2021</v>
      </c>
      <c r="BO2" s="5" t="str">
        <f t="shared" ref="BO2" si="1">BB6</f>
        <v>mardi 23 mars 2021</v>
      </c>
      <c r="BP2" s="5" t="str">
        <f t="shared" ref="BP2" si="2">BC6</f>
        <v>mercredi 24 mars 2021</v>
      </c>
      <c r="BQ2" s="5" t="str">
        <f t="shared" ref="BQ2" si="3">BD6</f>
        <v>jeudi 25 mars 2021</v>
      </c>
      <c r="BR2" s="5" t="str">
        <f t="shared" ref="BR2" si="4">BE6</f>
        <v>vendredi 26 mars 2021</v>
      </c>
      <c r="BS2" s="5" t="str">
        <f t="shared" ref="BS2" si="5">BF6</f>
        <v>samedi 27 mars 2021</v>
      </c>
      <c r="BT2" s="5" t="str">
        <f t="shared" ref="BT2" si="6">BG6</f>
        <v>dimanche 28 mars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45">
      <c r="A3" s="112" t="s">
        <v>75</v>
      </c>
      <c r="B3" s="113"/>
      <c r="C3" s="113"/>
      <c r="D3" s="113"/>
      <c r="E3" s="114" t="str">
        <f>BA5</f>
        <v>lundi 22 mars 2021</v>
      </c>
      <c r="F3" s="113"/>
      <c r="G3" s="113"/>
      <c r="H3" s="113"/>
      <c r="I3" s="112" t="s">
        <v>91</v>
      </c>
      <c r="J3" s="115" t="str">
        <f>Synthèse!B13</f>
        <v>Boulevard Jeanne d'Arc</v>
      </c>
      <c r="K3" s="112"/>
      <c r="L3" s="116"/>
      <c r="M3" s="113"/>
      <c r="N3" s="112"/>
      <c r="O3" s="112" t="s">
        <v>94</v>
      </c>
      <c r="P3" s="115" t="str">
        <f>Synthèse!B12</f>
        <v>Rue des Plâtrières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0</v>
      </c>
      <c r="CB3" s="190">
        <v>0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4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0</v>
      </c>
      <c r="CB4" s="190">
        <v>0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4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160</v>
      </c>
      <c r="BB5" s="5" t="s">
        <v>161</v>
      </c>
      <c r="BC5" s="5" t="s">
        <v>162</v>
      </c>
      <c r="BD5" s="5" t="s">
        <v>163</v>
      </c>
      <c r="BE5" s="5" t="s">
        <v>164</v>
      </c>
      <c r="BF5" s="5" t="s">
        <v>165</v>
      </c>
      <c r="BG5" s="5" t="s">
        <v>166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0</v>
      </c>
      <c r="CB5" s="190">
        <v>1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4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160</v>
      </c>
      <c r="BB6" s="5" t="s">
        <v>161</v>
      </c>
      <c r="BC6" s="5" t="s">
        <v>162</v>
      </c>
      <c r="BD6" s="5" t="s">
        <v>163</v>
      </c>
      <c r="BE6" s="5" t="s">
        <v>164</v>
      </c>
      <c r="BF6" s="5" t="s">
        <v>165</v>
      </c>
      <c r="BG6" s="5" t="s">
        <v>166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0</v>
      </c>
      <c r="CB6" s="190">
        <v>0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3.9" thickTop="1" thickBot="1" x14ac:dyDescent="0.4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0</v>
      </c>
      <c r="BB7" s="187">
        <f t="shared" ref="BB7:BL22" si="7">BO3+CB3</f>
        <v>0</v>
      </c>
      <c r="BC7" s="187">
        <f t="shared" si="7"/>
        <v>0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0</v>
      </c>
      <c r="CB7" s="190">
        <v>0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15" thickTop="1" x14ac:dyDescent="0.35">
      <c r="A8" s="27" t="s">
        <v>29</v>
      </c>
      <c r="B8" s="195">
        <f>X10</f>
        <v>0</v>
      </c>
      <c r="C8" s="201">
        <f>AL10</f>
        <v>0</v>
      </c>
      <c r="D8" s="195">
        <f t="shared" ref="D8:D30" si="8">Y10</f>
        <v>0</v>
      </c>
      <c r="E8" s="201">
        <f t="shared" ref="E8:E30" si="9">AM10</f>
        <v>0</v>
      </c>
      <c r="F8" s="195">
        <f t="shared" ref="F8:F30" si="10">Z10</f>
        <v>0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0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0</v>
      </c>
      <c r="BB8" s="187">
        <f t="shared" si="7"/>
        <v>0</v>
      </c>
      <c r="BC8" s="187">
        <f t="shared" si="7"/>
        <v>0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0</v>
      </c>
      <c r="CB8" s="190">
        <v>3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2.75" x14ac:dyDescent="0.35">
      <c r="A9" s="27" t="s">
        <v>30</v>
      </c>
      <c r="B9" s="195">
        <f t="shared" ref="B9:B30" si="25">X11</f>
        <v>0</v>
      </c>
      <c r="C9" s="201">
        <f t="shared" ref="C9:C30" si="26">AL11</f>
        <v>0</v>
      </c>
      <c r="D9" s="195">
        <f t="shared" si="8"/>
        <v>0</v>
      </c>
      <c r="E9" s="201">
        <f t="shared" si="9"/>
        <v>0</v>
      </c>
      <c r="F9" s="195">
        <f t="shared" si="10"/>
        <v>0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0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0</v>
      </c>
      <c r="BB9" s="187">
        <f t="shared" si="7"/>
        <v>1</v>
      </c>
      <c r="BC9" s="187">
        <f t="shared" si="7"/>
        <v>0</v>
      </c>
      <c r="BD9" s="187">
        <f t="shared" si="7"/>
        <v>0</v>
      </c>
      <c r="BE9" s="187">
        <f t="shared" si="7"/>
        <v>0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4</v>
      </c>
      <c r="CB9" s="190">
        <v>0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2.75" x14ac:dyDescent="0.35">
      <c r="A10" s="27" t="s">
        <v>31</v>
      </c>
      <c r="B10" s="195">
        <f t="shared" si="25"/>
        <v>0</v>
      </c>
      <c r="C10" s="201">
        <f t="shared" si="26"/>
        <v>0</v>
      </c>
      <c r="D10" s="195">
        <f t="shared" si="8"/>
        <v>1</v>
      </c>
      <c r="E10" s="201">
        <f t="shared" si="9"/>
        <v>0</v>
      </c>
      <c r="F10" s="195">
        <f t="shared" si="10"/>
        <v>0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0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1</v>
      </c>
      <c r="U10" s="201">
        <f t="shared" si="28"/>
        <v>0</v>
      </c>
      <c r="V10" s="26"/>
      <c r="W10" s="4"/>
      <c r="X10">
        <f>BA7</f>
        <v>0</v>
      </c>
      <c r="Y10">
        <f t="shared" ref="Y10:AI10" si="29">BB7</f>
        <v>0</v>
      </c>
      <c r="Z10">
        <f t="shared" si="29"/>
        <v>0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0</v>
      </c>
      <c r="BB10" s="187">
        <f t="shared" si="7"/>
        <v>0</v>
      </c>
      <c r="BC10" s="187">
        <f t="shared" si="7"/>
        <v>0</v>
      </c>
      <c r="BD10" s="187">
        <f t="shared" si="7"/>
        <v>0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3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35</v>
      </c>
      <c r="CB10" s="190">
        <v>21</v>
      </c>
      <c r="CC10" s="190">
        <v>2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2.75" x14ac:dyDescent="0.35">
      <c r="A11" s="27" t="s">
        <v>32</v>
      </c>
      <c r="B11" s="195">
        <f t="shared" si="25"/>
        <v>0</v>
      </c>
      <c r="C11" s="201">
        <f t="shared" si="26"/>
        <v>0</v>
      </c>
      <c r="D11" s="195">
        <f t="shared" si="8"/>
        <v>0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0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0</v>
      </c>
      <c r="U11" s="201">
        <f t="shared" si="28"/>
        <v>0</v>
      </c>
      <c r="V11" s="26"/>
      <c r="W11" s="4"/>
      <c r="X11">
        <f>BA8</f>
        <v>0</v>
      </c>
      <c r="Y11">
        <f t="shared" ref="Y11:AI11" si="31">BB8</f>
        <v>0</v>
      </c>
      <c r="Z11">
        <f t="shared" si="31"/>
        <v>0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0</v>
      </c>
      <c r="BB11" s="187">
        <f t="shared" si="7"/>
        <v>0</v>
      </c>
      <c r="BC11" s="187">
        <f t="shared" si="7"/>
        <v>0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3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66</v>
      </c>
      <c r="CB11" s="190">
        <v>39</v>
      </c>
      <c r="CC11" s="190">
        <v>3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2.75" x14ac:dyDescent="0.35">
      <c r="A12" s="27" t="s">
        <v>33</v>
      </c>
      <c r="B12" s="195">
        <f t="shared" si="25"/>
        <v>0</v>
      </c>
      <c r="C12" s="201">
        <f t="shared" si="26"/>
        <v>0</v>
      </c>
      <c r="D12" s="195">
        <f t="shared" si="8"/>
        <v>0</v>
      </c>
      <c r="E12" s="201">
        <f t="shared" si="9"/>
        <v>0</v>
      </c>
      <c r="F12" s="195">
        <f t="shared" si="10"/>
        <v>0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0</v>
      </c>
      <c r="U12" s="201">
        <f t="shared" si="28"/>
        <v>0</v>
      </c>
      <c r="V12" s="26"/>
      <c r="W12" s="4"/>
      <c r="X12">
        <f t="shared" ref="X12:X31" si="44">BA9</f>
        <v>0</v>
      </c>
      <c r="Y12">
        <f t="shared" ref="Y12:Y32" si="45">BB9</f>
        <v>1</v>
      </c>
      <c r="Z12">
        <f t="shared" ref="Z12:Z32" si="46">BC9</f>
        <v>0</v>
      </c>
      <c r="AA12">
        <f t="shared" ref="AA12:AA32" si="47">BD9</f>
        <v>0</v>
      </c>
      <c r="AB12">
        <f t="shared" ref="AB12:AB32" si="48">BE9</f>
        <v>0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0</v>
      </c>
      <c r="BB12" s="187">
        <f t="shared" si="7"/>
        <v>3</v>
      </c>
      <c r="BC12" s="187">
        <f t="shared" si="7"/>
        <v>0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1</v>
      </c>
      <c r="BO12" s="191">
        <v>2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19</v>
      </c>
      <c r="CB12" s="190">
        <v>35</v>
      </c>
      <c r="CC12" s="190">
        <v>3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2.75" x14ac:dyDescent="0.35">
      <c r="A13" s="27" t="s">
        <v>34</v>
      </c>
      <c r="B13" s="195">
        <f t="shared" si="25"/>
        <v>0</v>
      </c>
      <c r="C13" s="201">
        <f t="shared" si="26"/>
        <v>0</v>
      </c>
      <c r="D13" s="195">
        <f t="shared" si="8"/>
        <v>3</v>
      </c>
      <c r="E13" s="201">
        <f t="shared" si="9"/>
        <v>0</v>
      </c>
      <c r="F13" s="195">
        <f t="shared" si="10"/>
        <v>0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3</v>
      </c>
      <c r="U13" s="201">
        <f t="shared" si="28"/>
        <v>0</v>
      </c>
      <c r="V13" s="26"/>
      <c r="W13" s="4"/>
      <c r="X13">
        <f t="shared" si="44"/>
        <v>0</v>
      </c>
      <c r="Y13">
        <f t="shared" si="45"/>
        <v>0</v>
      </c>
      <c r="Z13">
        <f t="shared" si="46"/>
        <v>0</v>
      </c>
      <c r="AA13">
        <f t="shared" si="47"/>
        <v>0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0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4</v>
      </c>
      <c r="BB13" s="187">
        <f t="shared" si="7"/>
        <v>0</v>
      </c>
      <c r="BC13" s="187">
        <f t="shared" si="7"/>
        <v>0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0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23</v>
      </c>
      <c r="CB13" s="190">
        <v>26</v>
      </c>
      <c r="CC13" s="190">
        <v>6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2.75" x14ac:dyDescent="0.35">
      <c r="A14" s="27" t="s">
        <v>35</v>
      </c>
      <c r="B14" s="195">
        <f t="shared" si="25"/>
        <v>4</v>
      </c>
      <c r="C14" s="201">
        <f t="shared" si="26"/>
        <v>0</v>
      </c>
      <c r="D14" s="195">
        <f t="shared" si="8"/>
        <v>0</v>
      </c>
      <c r="E14" s="201">
        <f t="shared" si="9"/>
        <v>0</v>
      </c>
      <c r="F14" s="195">
        <f t="shared" si="10"/>
        <v>0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4</v>
      </c>
      <c r="U14" s="201">
        <f t="shared" si="28"/>
        <v>0</v>
      </c>
      <c r="V14" s="26"/>
      <c r="W14" s="4"/>
      <c r="X14">
        <f t="shared" si="44"/>
        <v>0</v>
      </c>
      <c r="Y14">
        <f t="shared" si="45"/>
        <v>0</v>
      </c>
      <c r="Z14">
        <f t="shared" si="46"/>
        <v>0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0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38</v>
      </c>
      <c r="BB14" s="187">
        <f t="shared" si="7"/>
        <v>21</v>
      </c>
      <c r="BC14" s="187">
        <f t="shared" si="7"/>
        <v>2</v>
      </c>
      <c r="BD14" s="187">
        <f t="shared" si="7"/>
        <v>0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3</v>
      </c>
      <c r="BO14" s="191">
        <v>0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26</v>
      </c>
      <c r="CB14" s="190">
        <v>22</v>
      </c>
      <c r="CC14" s="190">
        <v>2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2.75" x14ac:dyDescent="0.35">
      <c r="A15" s="27" t="s">
        <v>36</v>
      </c>
      <c r="B15" s="195">
        <f t="shared" si="25"/>
        <v>38</v>
      </c>
      <c r="C15" s="201">
        <f t="shared" si="26"/>
        <v>3</v>
      </c>
      <c r="D15" s="195">
        <f t="shared" si="8"/>
        <v>21</v>
      </c>
      <c r="E15" s="201">
        <f t="shared" si="9"/>
        <v>0</v>
      </c>
      <c r="F15" s="195">
        <f t="shared" si="10"/>
        <v>2</v>
      </c>
      <c r="G15" s="201">
        <f t="shared" si="11"/>
        <v>0</v>
      </c>
      <c r="H15" s="195">
        <f t="shared" si="12"/>
        <v>0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61</v>
      </c>
      <c r="U15" s="201">
        <f t="shared" si="28"/>
        <v>3</v>
      </c>
      <c r="V15" s="26"/>
      <c r="W15" s="4"/>
      <c r="X15">
        <f t="shared" si="44"/>
        <v>0</v>
      </c>
      <c r="Y15">
        <f t="shared" si="45"/>
        <v>3</v>
      </c>
      <c r="Z15">
        <f t="shared" si="46"/>
        <v>0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69</v>
      </c>
      <c r="BB15" s="187">
        <f t="shared" si="7"/>
        <v>39</v>
      </c>
      <c r="BC15" s="187">
        <f t="shared" si="7"/>
        <v>3</v>
      </c>
      <c r="BD15" s="187">
        <f t="shared" si="7"/>
        <v>0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0</v>
      </c>
      <c r="BO15" s="191">
        <v>2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34</v>
      </c>
      <c r="CB15" s="190">
        <v>24</v>
      </c>
      <c r="CC15" s="190">
        <v>4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2.75" x14ac:dyDescent="0.35">
      <c r="A16" s="27" t="s">
        <v>37</v>
      </c>
      <c r="B16" s="195">
        <f t="shared" si="25"/>
        <v>69</v>
      </c>
      <c r="C16" s="201">
        <f t="shared" si="26"/>
        <v>3</v>
      </c>
      <c r="D16" s="195">
        <f t="shared" si="8"/>
        <v>39</v>
      </c>
      <c r="E16" s="201">
        <f t="shared" si="9"/>
        <v>0</v>
      </c>
      <c r="F16" s="195">
        <f t="shared" si="10"/>
        <v>3</v>
      </c>
      <c r="G16" s="201">
        <f t="shared" si="11"/>
        <v>0</v>
      </c>
      <c r="H16" s="195">
        <f t="shared" si="12"/>
        <v>0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111</v>
      </c>
      <c r="U16" s="201">
        <f t="shared" si="28"/>
        <v>3</v>
      </c>
      <c r="V16" s="26"/>
      <c r="W16" s="4"/>
      <c r="X16">
        <f t="shared" si="44"/>
        <v>4</v>
      </c>
      <c r="Y16">
        <f t="shared" si="45"/>
        <v>0</v>
      </c>
      <c r="Z16">
        <f t="shared" si="46"/>
        <v>0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0</v>
      </c>
      <c r="AM16">
        <f t="shared" si="33"/>
        <v>0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20</v>
      </c>
      <c r="BB16" s="187">
        <f t="shared" si="7"/>
        <v>37</v>
      </c>
      <c r="BC16" s="187">
        <f t="shared" si="7"/>
        <v>3</v>
      </c>
      <c r="BD16" s="187">
        <f t="shared" si="7"/>
        <v>0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2</v>
      </c>
      <c r="BO16" s="191">
        <v>1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29</v>
      </c>
      <c r="CB16" s="190">
        <v>30</v>
      </c>
      <c r="CC16" s="190">
        <v>5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2.75" x14ac:dyDescent="0.35">
      <c r="A17" s="27" t="s">
        <v>38</v>
      </c>
      <c r="B17" s="195">
        <f t="shared" si="25"/>
        <v>20</v>
      </c>
      <c r="C17" s="201">
        <f t="shared" si="26"/>
        <v>1</v>
      </c>
      <c r="D17" s="195">
        <f t="shared" si="8"/>
        <v>37</v>
      </c>
      <c r="E17" s="201">
        <f t="shared" si="9"/>
        <v>2</v>
      </c>
      <c r="F17" s="195">
        <f t="shared" si="10"/>
        <v>3</v>
      </c>
      <c r="G17" s="201">
        <f t="shared" si="11"/>
        <v>0</v>
      </c>
      <c r="H17" s="195">
        <f t="shared" si="12"/>
        <v>0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60</v>
      </c>
      <c r="U17" s="201">
        <f t="shared" si="28"/>
        <v>3</v>
      </c>
      <c r="V17" s="26"/>
      <c r="W17" s="4"/>
      <c r="X17">
        <f t="shared" si="44"/>
        <v>38</v>
      </c>
      <c r="Y17">
        <f t="shared" si="45"/>
        <v>21</v>
      </c>
      <c r="Z17">
        <f t="shared" si="46"/>
        <v>2</v>
      </c>
      <c r="AA17">
        <f t="shared" si="47"/>
        <v>0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3</v>
      </c>
      <c r="AM17">
        <f t="shared" si="33"/>
        <v>0</v>
      </c>
      <c r="AN17">
        <f t="shared" si="34"/>
        <v>0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23</v>
      </c>
      <c r="BB17" s="187">
        <f t="shared" si="7"/>
        <v>26</v>
      </c>
      <c r="BC17" s="187">
        <f t="shared" si="7"/>
        <v>6</v>
      </c>
      <c r="BD17" s="187">
        <f t="shared" si="7"/>
        <v>0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0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14</v>
      </c>
      <c r="CB17" s="190">
        <v>28</v>
      </c>
      <c r="CC17" s="190">
        <v>1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2.75" x14ac:dyDescent="0.35">
      <c r="A18" s="27" t="s">
        <v>39</v>
      </c>
      <c r="B18" s="195">
        <f t="shared" si="25"/>
        <v>23</v>
      </c>
      <c r="C18" s="201">
        <f t="shared" si="26"/>
        <v>0</v>
      </c>
      <c r="D18" s="195">
        <f t="shared" si="8"/>
        <v>26</v>
      </c>
      <c r="E18" s="201">
        <f t="shared" si="9"/>
        <v>0</v>
      </c>
      <c r="F18" s="195">
        <f t="shared" si="10"/>
        <v>6</v>
      </c>
      <c r="G18" s="201">
        <f t="shared" si="11"/>
        <v>0</v>
      </c>
      <c r="H18" s="195">
        <f t="shared" si="12"/>
        <v>0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55</v>
      </c>
      <c r="U18" s="201">
        <f t="shared" si="28"/>
        <v>0</v>
      </c>
      <c r="V18" s="26"/>
      <c r="W18" s="4"/>
      <c r="X18">
        <f t="shared" si="44"/>
        <v>69</v>
      </c>
      <c r="Y18">
        <f t="shared" si="45"/>
        <v>39</v>
      </c>
      <c r="Z18">
        <f t="shared" si="46"/>
        <v>3</v>
      </c>
      <c r="AA18">
        <f t="shared" si="47"/>
        <v>0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3</v>
      </c>
      <c r="AM18">
        <f t="shared" si="33"/>
        <v>0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29</v>
      </c>
      <c r="BB18" s="187">
        <f t="shared" si="7"/>
        <v>22</v>
      </c>
      <c r="BC18" s="187">
        <f t="shared" si="7"/>
        <v>2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0</v>
      </c>
      <c r="BO18" s="191">
        <v>2</v>
      </c>
      <c r="BP18" s="191">
        <v>1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27</v>
      </c>
      <c r="CB18" s="190">
        <v>27</v>
      </c>
      <c r="CC18" s="190">
        <v>4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2.75" x14ac:dyDescent="0.35">
      <c r="A19" s="27" t="s">
        <v>40</v>
      </c>
      <c r="B19" s="195">
        <f t="shared" si="25"/>
        <v>29</v>
      </c>
      <c r="C19" s="201">
        <f t="shared" si="26"/>
        <v>3</v>
      </c>
      <c r="D19" s="195">
        <f t="shared" si="8"/>
        <v>22</v>
      </c>
      <c r="E19" s="201">
        <f t="shared" si="9"/>
        <v>0</v>
      </c>
      <c r="F19" s="195">
        <f t="shared" si="10"/>
        <v>2</v>
      </c>
      <c r="G19" s="201">
        <f t="shared" si="11"/>
        <v>0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53</v>
      </c>
      <c r="U19" s="201">
        <f t="shared" si="28"/>
        <v>3</v>
      </c>
      <c r="V19" s="26"/>
      <c r="W19" s="4"/>
      <c r="X19">
        <f t="shared" si="44"/>
        <v>20</v>
      </c>
      <c r="Y19">
        <f t="shared" si="45"/>
        <v>37</v>
      </c>
      <c r="Z19">
        <f t="shared" si="46"/>
        <v>3</v>
      </c>
      <c r="AA19">
        <f t="shared" si="47"/>
        <v>0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1</v>
      </c>
      <c r="AM19">
        <f t="shared" si="33"/>
        <v>2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34</v>
      </c>
      <c r="BB19" s="187">
        <f t="shared" si="7"/>
        <v>26</v>
      </c>
      <c r="BC19" s="187">
        <f t="shared" si="7"/>
        <v>4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1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67</v>
      </c>
      <c r="CB19" s="190">
        <v>57</v>
      </c>
      <c r="CC19" s="190">
        <v>1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2.75" x14ac:dyDescent="0.35">
      <c r="A20" s="27" t="s">
        <v>41</v>
      </c>
      <c r="B20" s="195">
        <f t="shared" si="25"/>
        <v>34</v>
      </c>
      <c r="C20" s="201">
        <f t="shared" si="26"/>
        <v>0</v>
      </c>
      <c r="D20" s="195">
        <f t="shared" si="8"/>
        <v>26</v>
      </c>
      <c r="E20" s="201">
        <f t="shared" si="9"/>
        <v>2</v>
      </c>
      <c r="F20" s="195">
        <f t="shared" si="10"/>
        <v>4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64</v>
      </c>
      <c r="U20" s="201">
        <f t="shared" si="28"/>
        <v>2</v>
      </c>
      <c r="V20" s="26"/>
      <c r="W20" s="4"/>
      <c r="X20">
        <f t="shared" si="44"/>
        <v>23</v>
      </c>
      <c r="Y20">
        <f t="shared" si="45"/>
        <v>26</v>
      </c>
      <c r="Z20">
        <f t="shared" si="46"/>
        <v>6</v>
      </c>
      <c r="AA20">
        <f t="shared" si="47"/>
        <v>0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0</v>
      </c>
      <c r="AM20">
        <f t="shared" si="33"/>
        <v>0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31</v>
      </c>
      <c r="BB20" s="187">
        <f t="shared" si="7"/>
        <v>31</v>
      </c>
      <c r="BC20" s="187">
        <f t="shared" si="7"/>
        <v>5</v>
      </c>
      <c r="BD20" s="187">
        <f t="shared" si="7"/>
        <v>0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2</v>
      </c>
      <c r="BO20" s="191">
        <v>1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83</v>
      </c>
      <c r="CB20" s="190">
        <v>80</v>
      </c>
      <c r="CC20" s="190">
        <v>4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2.75" x14ac:dyDescent="0.35">
      <c r="A21" s="27" t="s">
        <v>42</v>
      </c>
      <c r="B21" s="195">
        <f t="shared" si="25"/>
        <v>31</v>
      </c>
      <c r="C21" s="201">
        <f t="shared" si="26"/>
        <v>2</v>
      </c>
      <c r="D21" s="195">
        <f t="shared" si="8"/>
        <v>31</v>
      </c>
      <c r="E21" s="201">
        <f t="shared" si="9"/>
        <v>1</v>
      </c>
      <c r="F21" s="195">
        <f t="shared" si="10"/>
        <v>5</v>
      </c>
      <c r="G21" s="201">
        <f t="shared" si="11"/>
        <v>0</v>
      </c>
      <c r="H21" s="195">
        <f t="shared" si="12"/>
        <v>0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67</v>
      </c>
      <c r="U21" s="201">
        <f t="shared" si="28"/>
        <v>3</v>
      </c>
      <c r="V21" s="26"/>
      <c r="W21" s="4"/>
      <c r="X21">
        <f t="shared" si="44"/>
        <v>29</v>
      </c>
      <c r="Y21">
        <f t="shared" si="45"/>
        <v>22</v>
      </c>
      <c r="Z21">
        <f t="shared" si="46"/>
        <v>2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3</v>
      </c>
      <c r="AM21">
        <f t="shared" si="33"/>
        <v>0</v>
      </c>
      <c r="AN21">
        <f t="shared" si="34"/>
        <v>0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14</v>
      </c>
      <c r="BB21" s="187">
        <f t="shared" si="7"/>
        <v>28</v>
      </c>
      <c r="BC21" s="187">
        <f t="shared" si="7"/>
        <v>1</v>
      </c>
      <c r="BD21" s="187">
        <f t="shared" si="7"/>
        <v>0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1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66</v>
      </c>
      <c r="CB21" s="190">
        <v>56</v>
      </c>
      <c r="CC21" s="190">
        <v>7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2.75" x14ac:dyDescent="0.35">
      <c r="A22" s="27" t="s">
        <v>43</v>
      </c>
      <c r="B22" s="195">
        <f t="shared" si="25"/>
        <v>14</v>
      </c>
      <c r="C22" s="201">
        <f t="shared" si="26"/>
        <v>0</v>
      </c>
      <c r="D22" s="195">
        <f t="shared" si="8"/>
        <v>28</v>
      </c>
      <c r="E22" s="201">
        <f t="shared" si="9"/>
        <v>0</v>
      </c>
      <c r="F22" s="195">
        <f t="shared" si="10"/>
        <v>1</v>
      </c>
      <c r="G22" s="201">
        <f t="shared" si="11"/>
        <v>0</v>
      </c>
      <c r="H22" s="195">
        <f t="shared" si="12"/>
        <v>0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43</v>
      </c>
      <c r="U22" s="201">
        <f t="shared" si="28"/>
        <v>0</v>
      </c>
      <c r="V22" s="26"/>
      <c r="W22" s="4"/>
      <c r="X22">
        <f t="shared" si="44"/>
        <v>34</v>
      </c>
      <c r="Y22">
        <f t="shared" si="45"/>
        <v>26</v>
      </c>
      <c r="Z22">
        <f t="shared" si="46"/>
        <v>4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0</v>
      </c>
      <c r="AM22">
        <f t="shared" si="33"/>
        <v>2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27</v>
      </c>
      <c r="BB22" s="187">
        <f t="shared" si="7"/>
        <v>29</v>
      </c>
      <c r="BC22" s="187">
        <f t="shared" si="7"/>
        <v>5</v>
      </c>
      <c r="BD22" s="187">
        <f t="shared" si="7"/>
        <v>0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0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27</v>
      </c>
      <c r="CB22" s="190">
        <v>24</v>
      </c>
      <c r="CC22" s="190">
        <v>4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2.75" x14ac:dyDescent="0.35">
      <c r="A23" s="27" t="s">
        <v>44</v>
      </c>
      <c r="B23" s="195">
        <f t="shared" si="25"/>
        <v>27</v>
      </c>
      <c r="C23" s="201">
        <f t="shared" si="26"/>
        <v>0</v>
      </c>
      <c r="D23" s="195">
        <f t="shared" si="8"/>
        <v>29</v>
      </c>
      <c r="E23" s="201">
        <f t="shared" si="9"/>
        <v>2</v>
      </c>
      <c r="F23" s="195">
        <f t="shared" si="10"/>
        <v>5</v>
      </c>
      <c r="G23" s="201">
        <f t="shared" si="11"/>
        <v>1</v>
      </c>
      <c r="H23" s="195">
        <f t="shared" si="12"/>
        <v>0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61</v>
      </c>
      <c r="U23" s="201">
        <f>SUM(C23,E23,G23,I23,K23,M23,O23,Q23,S23)</f>
        <v>3</v>
      </c>
      <c r="V23" s="26"/>
      <c r="W23" s="4"/>
      <c r="X23">
        <f t="shared" si="44"/>
        <v>31</v>
      </c>
      <c r="Y23">
        <f t="shared" si="45"/>
        <v>31</v>
      </c>
      <c r="Z23">
        <f t="shared" si="46"/>
        <v>5</v>
      </c>
      <c r="AA23">
        <f t="shared" si="47"/>
        <v>0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2</v>
      </c>
      <c r="AM23">
        <f t="shared" si="33"/>
        <v>1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68</v>
      </c>
      <c r="BB23" s="187">
        <f t="shared" ref="BB23:BB31" si="56">BO19+CB19</f>
        <v>57</v>
      </c>
      <c r="BC23" s="187">
        <f t="shared" ref="BC23:BC31" si="57">BP19+CC19</f>
        <v>1</v>
      </c>
      <c r="BD23" s="187">
        <f t="shared" ref="BD23:BD31" si="58">BQ19+CD19</f>
        <v>0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0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8</v>
      </c>
      <c r="CB23" s="190">
        <v>12</v>
      </c>
      <c r="CC23" s="190">
        <v>1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2.75" x14ac:dyDescent="0.35">
      <c r="A24" s="27" t="s">
        <v>45</v>
      </c>
      <c r="B24" s="195">
        <f t="shared" si="25"/>
        <v>68</v>
      </c>
      <c r="C24" s="201">
        <f t="shared" si="26"/>
        <v>1</v>
      </c>
      <c r="D24" s="195">
        <f t="shared" si="8"/>
        <v>57</v>
      </c>
      <c r="E24" s="201">
        <f t="shared" si="9"/>
        <v>0</v>
      </c>
      <c r="F24" s="195">
        <f t="shared" si="10"/>
        <v>1</v>
      </c>
      <c r="G24" s="201">
        <f t="shared" si="11"/>
        <v>0</v>
      </c>
      <c r="H24" s="195">
        <f t="shared" si="12"/>
        <v>0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126</v>
      </c>
      <c r="U24" s="201">
        <f t="shared" si="28"/>
        <v>1</v>
      </c>
      <c r="V24" s="26"/>
      <c r="W24" s="4"/>
      <c r="X24">
        <f t="shared" si="44"/>
        <v>14</v>
      </c>
      <c r="Y24">
        <f t="shared" si="45"/>
        <v>28</v>
      </c>
      <c r="Z24">
        <f t="shared" si="46"/>
        <v>1</v>
      </c>
      <c r="AA24">
        <f t="shared" si="47"/>
        <v>0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0</v>
      </c>
      <c r="AM24">
        <f t="shared" si="33"/>
        <v>0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85</v>
      </c>
      <c r="BB24" s="187">
        <f t="shared" si="56"/>
        <v>81</v>
      </c>
      <c r="BC24" s="187">
        <f t="shared" si="57"/>
        <v>4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4</v>
      </c>
      <c r="CB24" s="190">
        <v>7</v>
      </c>
      <c r="CC24" s="190">
        <v>2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2.75" x14ac:dyDescent="0.35">
      <c r="A25" s="27" t="s">
        <v>46</v>
      </c>
      <c r="B25" s="195">
        <f t="shared" si="25"/>
        <v>85</v>
      </c>
      <c r="C25" s="201">
        <f t="shared" si="26"/>
        <v>2</v>
      </c>
      <c r="D25" s="195">
        <f t="shared" si="8"/>
        <v>81</v>
      </c>
      <c r="E25" s="201">
        <f t="shared" si="9"/>
        <v>1</v>
      </c>
      <c r="F25" s="195">
        <f t="shared" si="10"/>
        <v>4</v>
      </c>
      <c r="G25" s="201">
        <f t="shared" si="11"/>
        <v>0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170</v>
      </c>
      <c r="U25" s="201">
        <f t="shared" si="28"/>
        <v>3</v>
      </c>
      <c r="V25" s="26"/>
      <c r="W25" s="4"/>
      <c r="X25">
        <f t="shared" si="44"/>
        <v>27</v>
      </c>
      <c r="Y25">
        <f t="shared" si="45"/>
        <v>29</v>
      </c>
      <c r="Z25">
        <f t="shared" si="46"/>
        <v>5</v>
      </c>
      <c r="AA25">
        <f t="shared" si="47"/>
        <v>0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0</v>
      </c>
      <c r="AM25">
        <f t="shared" si="33"/>
        <v>2</v>
      </c>
      <c r="AN25">
        <f t="shared" si="34"/>
        <v>1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67</v>
      </c>
      <c r="BB25" s="187">
        <f t="shared" si="56"/>
        <v>56</v>
      </c>
      <c r="BC25" s="187">
        <f t="shared" si="57"/>
        <v>7</v>
      </c>
      <c r="BD25" s="187">
        <f t="shared" si="58"/>
        <v>0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4</v>
      </c>
      <c r="CB25" s="190">
        <v>3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15" thickBot="1" x14ac:dyDescent="0.4">
      <c r="A26" s="27" t="s">
        <v>47</v>
      </c>
      <c r="B26" s="195">
        <f t="shared" si="25"/>
        <v>67</v>
      </c>
      <c r="C26" s="201">
        <f t="shared" si="26"/>
        <v>1</v>
      </c>
      <c r="D26" s="195">
        <f t="shared" si="8"/>
        <v>56</v>
      </c>
      <c r="E26" s="201">
        <f t="shared" si="9"/>
        <v>0</v>
      </c>
      <c r="F26" s="195">
        <f t="shared" si="10"/>
        <v>7</v>
      </c>
      <c r="G26" s="201">
        <f t="shared" si="11"/>
        <v>0</v>
      </c>
      <c r="H26" s="195">
        <f t="shared" si="12"/>
        <v>0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130</v>
      </c>
      <c r="U26" s="201">
        <f t="shared" si="28"/>
        <v>1</v>
      </c>
      <c r="V26" s="26"/>
      <c r="W26" s="4"/>
      <c r="X26">
        <f t="shared" si="44"/>
        <v>68</v>
      </c>
      <c r="Y26">
        <f t="shared" si="45"/>
        <v>57</v>
      </c>
      <c r="Z26">
        <f t="shared" si="46"/>
        <v>1</v>
      </c>
      <c r="AA26">
        <f t="shared" si="47"/>
        <v>0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1</v>
      </c>
      <c r="AM26">
        <f t="shared" si="33"/>
        <v>0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27</v>
      </c>
      <c r="BB26" s="187">
        <f t="shared" si="56"/>
        <v>24</v>
      </c>
      <c r="BC26" s="187">
        <f t="shared" si="57"/>
        <v>4</v>
      </c>
      <c r="BD26" s="187">
        <f t="shared" si="58"/>
        <v>0</v>
      </c>
      <c r="BE26" s="187">
        <f t="shared" si="59"/>
        <v>0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0</v>
      </c>
      <c r="CB26" s="190">
        <v>1</v>
      </c>
      <c r="CC26" s="190">
        <v>1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15" thickBot="1" x14ac:dyDescent="0.4">
      <c r="A27" s="27" t="s">
        <v>48</v>
      </c>
      <c r="B27" s="195">
        <f t="shared" si="25"/>
        <v>27</v>
      </c>
      <c r="C27" s="201">
        <f t="shared" si="26"/>
        <v>0</v>
      </c>
      <c r="D27" s="195">
        <f t="shared" si="8"/>
        <v>24</v>
      </c>
      <c r="E27" s="201">
        <f t="shared" si="9"/>
        <v>0</v>
      </c>
      <c r="F27" s="195">
        <f t="shared" si="10"/>
        <v>4</v>
      </c>
      <c r="G27" s="201">
        <f t="shared" si="11"/>
        <v>0</v>
      </c>
      <c r="H27" s="195">
        <f t="shared" si="12"/>
        <v>0</v>
      </c>
      <c r="I27" s="201">
        <f t="shared" si="13"/>
        <v>0</v>
      </c>
      <c r="J27" s="195">
        <f t="shared" si="14"/>
        <v>0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55</v>
      </c>
      <c r="U27" s="201">
        <f t="shared" si="28"/>
        <v>0</v>
      </c>
      <c r="V27" s="26"/>
      <c r="W27" s="4"/>
      <c r="X27">
        <f t="shared" si="44"/>
        <v>85</v>
      </c>
      <c r="Y27">
        <f t="shared" si="45"/>
        <v>81</v>
      </c>
      <c r="Z27">
        <f t="shared" si="46"/>
        <v>4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2</v>
      </c>
      <c r="AM27">
        <f t="shared" si="33"/>
        <v>1</v>
      </c>
      <c r="AN27">
        <f t="shared" si="34"/>
        <v>0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8</v>
      </c>
      <c r="BB27" s="187">
        <f t="shared" si="56"/>
        <v>12</v>
      </c>
      <c r="BC27" s="187">
        <f t="shared" si="57"/>
        <v>1</v>
      </c>
      <c r="BD27" s="187">
        <f t="shared" si="58"/>
        <v>0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0</v>
      </c>
      <c r="CB27" s="190">
        <v>1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2.75" x14ac:dyDescent="0.35">
      <c r="A28" s="27" t="s">
        <v>49</v>
      </c>
      <c r="B28" s="195">
        <f t="shared" si="25"/>
        <v>8</v>
      </c>
      <c r="C28" s="201">
        <f t="shared" si="26"/>
        <v>0</v>
      </c>
      <c r="D28" s="195">
        <f t="shared" si="8"/>
        <v>12</v>
      </c>
      <c r="E28" s="201">
        <f t="shared" si="9"/>
        <v>0</v>
      </c>
      <c r="F28" s="195">
        <f t="shared" si="10"/>
        <v>1</v>
      </c>
      <c r="G28" s="201">
        <f t="shared" si="11"/>
        <v>0</v>
      </c>
      <c r="H28" s="195">
        <f t="shared" si="12"/>
        <v>0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21</v>
      </c>
      <c r="U28" s="201">
        <f t="shared" si="28"/>
        <v>0</v>
      </c>
      <c r="V28" s="26"/>
      <c r="W28" s="4"/>
      <c r="X28">
        <f t="shared" si="44"/>
        <v>67</v>
      </c>
      <c r="Y28">
        <f t="shared" si="45"/>
        <v>56</v>
      </c>
      <c r="Z28">
        <f t="shared" si="46"/>
        <v>7</v>
      </c>
      <c r="AA28">
        <f t="shared" si="47"/>
        <v>0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1</v>
      </c>
      <c r="AM28">
        <f t="shared" si="33"/>
        <v>0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4</v>
      </c>
      <c r="BB28" s="187">
        <f t="shared" si="56"/>
        <v>7</v>
      </c>
      <c r="BC28" s="187">
        <f t="shared" si="57"/>
        <v>2</v>
      </c>
      <c r="BD28" s="187">
        <f t="shared" si="58"/>
        <v>0</v>
      </c>
      <c r="BE28" s="187">
        <f t="shared" si="59"/>
        <v>0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1</v>
      </c>
      <c r="CB28" s="190">
        <v>0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2.75" x14ac:dyDescent="0.35">
      <c r="A29" s="27" t="s">
        <v>50</v>
      </c>
      <c r="B29" s="195">
        <f t="shared" si="25"/>
        <v>4</v>
      </c>
      <c r="C29" s="201">
        <f t="shared" si="26"/>
        <v>0</v>
      </c>
      <c r="D29" s="195">
        <f t="shared" si="8"/>
        <v>7</v>
      </c>
      <c r="E29" s="201">
        <f t="shared" si="9"/>
        <v>0</v>
      </c>
      <c r="F29" s="195">
        <f t="shared" si="10"/>
        <v>2</v>
      </c>
      <c r="G29" s="201">
        <f t="shared" si="11"/>
        <v>0</v>
      </c>
      <c r="H29" s="195">
        <f t="shared" si="12"/>
        <v>0</v>
      </c>
      <c r="I29" s="201">
        <f t="shared" si="13"/>
        <v>0</v>
      </c>
      <c r="J29" s="195">
        <f t="shared" si="14"/>
        <v>0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13</v>
      </c>
      <c r="U29" s="201">
        <f t="shared" si="28"/>
        <v>0</v>
      </c>
      <c r="V29" s="26"/>
      <c r="W29" s="4"/>
      <c r="X29">
        <f t="shared" si="44"/>
        <v>27</v>
      </c>
      <c r="Y29">
        <f t="shared" si="45"/>
        <v>24</v>
      </c>
      <c r="Z29">
        <f t="shared" si="46"/>
        <v>4</v>
      </c>
      <c r="AA29">
        <f t="shared" si="47"/>
        <v>0</v>
      </c>
      <c r="AB29">
        <f t="shared" si="48"/>
        <v>0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0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4</v>
      </c>
      <c r="BB29" s="187">
        <f t="shared" si="56"/>
        <v>3</v>
      </c>
      <c r="BC29" s="187">
        <f t="shared" si="57"/>
        <v>0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0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15" thickBot="1" x14ac:dyDescent="0.4">
      <c r="A30" s="27" t="s">
        <v>51</v>
      </c>
      <c r="B30" s="195">
        <f t="shared" si="25"/>
        <v>4</v>
      </c>
      <c r="C30" s="201">
        <f t="shared" si="26"/>
        <v>0</v>
      </c>
      <c r="D30" s="195">
        <f t="shared" si="8"/>
        <v>3</v>
      </c>
      <c r="E30" s="201">
        <f t="shared" si="9"/>
        <v>0</v>
      </c>
      <c r="F30" s="195">
        <f t="shared" si="10"/>
        <v>0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7</v>
      </c>
      <c r="U30" s="201">
        <f>SUM(C30,E30,G30,I30,K30,M30,O31,Q30,S30)</f>
        <v>0</v>
      </c>
      <c r="V30" s="26"/>
      <c r="W30" s="4"/>
      <c r="X30">
        <f t="shared" si="44"/>
        <v>8</v>
      </c>
      <c r="Y30">
        <f t="shared" si="45"/>
        <v>12</v>
      </c>
      <c r="Z30">
        <f t="shared" si="46"/>
        <v>1</v>
      </c>
      <c r="AA30">
        <f t="shared" si="47"/>
        <v>0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0</v>
      </c>
      <c r="AM30">
        <f t="shared" si="33"/>
        <v>0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0</v>
      </c>
      <c r="BB30" s="187">
        <f t="shared" si="56"/>
        <v>1</v>
      </c>
      <c r="BC30" s="187">
        <f t="shared" si="57"/>
        <v>1</v>
      </c>
      <c r="BD30" s="187">
        <f t="shared" si="58"/>
        <v>0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0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15" thickBot="1" x14ac:dyDescent="0.4">
      <c r="A31" s="18" t="s">
        <v>52</v>
      </c>
      <c r="B31" s="195">
        <f>X34</f>
        <v>0</v>
      </c>
      <c r="C31" s="201">
        <f>AL34</f>
        <v>0</v>
      </c>
      <c r="D31" s="195">
        <f>Y34</f>
        <v>1</v>
      </c>
      <c r="E31" s="201">
        <f>AM34</f>
        <v>0</v>
      </c>
      <c r="F31" s="195">
        <f>Z34</f>
        <v>1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2</v>
      </c>
      <c r="U31" s="201">
        <f>SUM(C31,E31,G31,I31,K31,M31,O31,Q31,S31)</f>
        <v>0</v>
      </c>
      <c r="V31" s="26"/>
      <c r="W31" s="4"/>
      <c r="X31">
        <f t="shared" si="44"/>
        <v>4</v>
      </c>
      <c r="Y31">
        <f t="shared" si="45"/>
        <v>7</v>
      </c>
      <c r="Z31">
        <f t="shared" si="46"/>
        <v>2</v>
      </c>
      <c r="AA31">
        <f t="shared" si="47"/>
        <v>0</v>
      </c>
      <c r="AB31">
        <f t="shared" si="48"/>
        <v>0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0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0</v>
      </c>
      <c r="BB31" s="188">
        <f t="shared" si="56"/>
        <v>1</v>
      </c>
      <c r="BC31" s="188">
        <f t="shared" si="57"/>
        <v>0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0</v>
      </c>
      <c r="CB31" s="190">
        <v>1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3.5" thickTop="1" thickBot="1" x14ac:dyDescent="0.4">
      <c r="A32" s="25" t="s">
        <v>53</v>
      </c>
      <c r="B32" s="196">
        <f>SUM(B8:B31)</f>
        <v>552</v>
      </c>
      <c r="C32" s="202">
        <f t="shared" ref="C32:K32" si="67">SUM(C8:C31)</f>
        <v>16</v>
      </c>
      <c r="D32" s="196">
        <f t="shared" si="67"/>
        <v>504</v>
      </c>
      <c r="E32" s="202">
        <f>SUM(E8:E30)</f>
        <v>8</v>
      </c>
      <c r="F32" s="196">
        <f t="shared" si="67"/>
        <v>51</v>
      </c>
      <c r="G32" s="202">
        <f t="shared" si="67"/>
        <v>1</v>
      </c>
      <c r="H32" s="196">
        <f t="shared" si="67"/>
        <v>0</v>
      </c>
      <c r="I32" s="202">
        <f t="shared" si="67"/>
        <v>0</v>
      </c>
      <c r="J32" s="196">
        <f t="shared" si="67"/>
        <v>0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1107</v>
      </c>
      <c r="U32" s="202">
        <f>SUM(U8:U31)</f>
        <v>25</v>
      </c>
      <c r="V32" s="28"/>
      <c r="W32" s="4"/>
      <c r="X32">
        <f>BA29</f>
        <v>4</v>
      </c>
      <c r="Y32">
        <f t="shared" si="45"/>
        <v>3</v>
      </c>
      <c r="Z32">
        <f t="shared" si="46"/>
        <v>0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0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1</v>
      </c>
      <c r="BB32" s="188">
        <f t="shared" ref="BB32" si="69">BO28+CB28</f>
        <v>0</v>
      </c>
      <c r="BC32" s="188">
        <f t="shared" ref="BC32" si="70">BP28+CC28</f>
        <v>0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2</v>
      </c>
      <c r="CB32" s="190">
        <v>2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15" thickTop="1" x14ac:dyDescent="0.35">
      <c r="A33" s="27" t="s">
        <v>125</v>
      </c>
      <c r="B33" s="197">
        <f>B32/T32</f>
        <v>0.49864498644986449</v>
      </c>
      <c r="C33" s="203">
        <f>C32/T32</f>
        <v>1.4453477868112014E-2</v>
      </c>
      <c r="D33" s="197">
        <f>D32/T32</f>
        <v>0.45528455284552843</v>
      </c>
      <c r="E33" s="203">
        <f>E32/T32</f>
        <v>7.2267389340560069E-3</v>
      </c>
      <c r="F33" s="197">
        <f>F32/T32</f>
        <v>4.6070460704607047E-2</v>
      </c>
      <c r="G33" s="203">
        <f>G32/T32</f>
        <v>9.0334236675700087E-4</v>
      </c>
      <c r="H33" s="197">
        <f>H32/T32</f>
        <v>0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2.2583559168925023E-2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0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7</v>
      </c>
      <c r="CB33" s="190">
        <v>3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2.75" x14ac:dyDescent="0.35">
      <c r="A34" s="27" t="s">
        <v>111</v>
      </c>
      <c r="B34" s="198">
        <f>SUM(B14:B28)</f>
        <v>544</v>
      </c>
      <c r="C34" s="204">
        <f t="shared" ref="C34:U34" si="80">SUM(C14:C28)</f>
        <v>16</v>
      </c>
      <c r="D34" s="198">
        <f t="shared" si="80"/>
        <v>489</v>
      </c>
      <c r="E34" s="204">
        <f t="shared" si="80"/>
        <v>8</v>
      </c>
      <c r="F34" s="198">
        <f t="shared" si="80"/>
        <v>48</v>
      </c>
      <c r="G34" s="204">
        <f t="shared" si="80"/>
        <v>1</v>
      </c>
      <c r="H34" s="198">
        <f t="shared" si="80"/>
        <v>0</v>
      </c>
      <c r="I34" s="204">
        <f t="shared" si="80"/>
        <v>0</v>
      </c>
      <c r="J34" s="198">
        <f t="shared" si="80"/>
        <v>0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1081</v>
      </c>
      <c r="U34" s="204">
        <f t="shared" si="80"/>
        <v>25</v>
      </c>
      <c r="V34" s="29"/>
      <c r="W34" s="4"/>
      <c r="X34">
        <f>BA30</f>
        <v>0</v>
      </c>
      <c r="Y34">
        <f t="shared" ref="Y34:AI34" si="81">BB30</f>
        <v>1</v>
      </c>
      <c r="Z34">
        <f t="shared" si="81"/>
        <v>1</v>
      </c>
      <c r="AA34">
        <f t="shared" si="81"/>
        <v>0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0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0</v>
      </c>
      <c r="BB34" s="188">
        <f t="shared" ref="BB34:BK34" si="83">BO29+CB29</f>
        <v>0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1</v>
      </c>
      <c r="BO34" s="191">
        <v>2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20</v>
      </c>
      <c r="CB34" s="190">
        <v>21</v>
      </c>
      <c r="CC34" s="190">
        <v>3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15" thickBot="1" x14ac:dyDescent="0.4">
      <c r="A35" s="18" t="s">
        <v>112</v>
      </c>
      <c r="B35" s="199">
        <f>B32-B34</f>
        <v>8</v>
      </c>
      <c r="C35" s="205">
        <f t="shared" ref="C35:U35" si="84">C32-C34</f>
        <v>0</v>
      </c>
      <c r="D35" s="199">
        <f t="shared" si="84"/>
        <v>15</v>
      </c>
      <c r="E35" s="205">
        <f t="shared" si="84"/>
        <v>0</v>
      </c>
      <c r="F35" s="199">
        <f t="shared" si="84"/>
        <v>3</v>
      </c>
      <c r="G35" s="205">
        <f t="shared" si="84"/>
        <v>0</v>
      </c>
      <c r="H35" s="199">
        <f t="shared" si="84"/>
        <v>0</v>
      </c>
      <c r="I35" s="205">
        <f t="shared" si="84"/>
        <v>0</v>
      </c>
      <c r="J35" s="199">
        <f t="shared" si="84"/>
        <v>0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26</v>
      </c>
      <c r="U35" s="205">
        <f t="shared" si="84"/>
        <v>0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0</v>
      </c>
      <c r="BB35" s="188">
        <f t="shared" ref="BB35:BB97" si="86">BO30+CB30</f>
        <v>0</v>
      </c>
      <c r="BC35" s="188">
        <f t="shared" ref="BC35:BC97" si="87">BP30+CC30</f>
        <v>0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1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43</v>
      </c>
      <c r="CB35" s="190">
        <v>40</v>
      </c>
      <c r="CC35" s="190">
        <v>4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3.9" thickTop="1" thickBot="1" x14ac:dyDescent="0.4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1082</v>
      </c>
      <c r="J36" s="56"/>
      <c r="K36" s="53"/>
      <c r="L36" s="60" t="s">
        <v>56</v>
      </c>
      <c r="M36" s="54">
        <f>U32</f>
        <v>25</v>
      </c>
      <c r="N36" s="58"/>
      <c r="O36" s="47"/>
      <c r="P36" s="51"/>
      <c r="Q36" s="48"/>
      <c r="R36" s="49" t="s">
        <v>57</v>
      </c>
      <c r="S36" s="49"/>
      <c r="T36" s="52">
        <f>I36+M36*2</f>
        <v>1132</v>
      </c>
      <c r="U36" s="50"/>
      <c r="V36" s="31"/>
      <c r="BA36" s="188">
        <f t="shared" si="85"/>
        <v>0</v>
      </c>
      <c r="BB36" s="188">
        <f t="shared" si="86"/>
        <v>1</v>
      </c>
      <c r="BC36" s="188">
        <f t="shared" si="87"/>
        <v>0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1</v>
      </c>
      <c r="BO36" s="191">
        <v>1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41</v>
      </c>
      <c r="CB36" s="190">
        <v>38</v>
      </c>
      <c r="CC36" s="190">
        <v>3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15" thickTop="1" x14ac:dyDescent="0.35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25.487804878048781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22.6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2</v>
      </c>
      <c r="BB37" s="188">
        <f t="shared" si="86"/>
        <v>2</v>
      </c>
      <c r="BC37" s="188">
        <f t="shared" si="87"/>
        <v>0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3</v>
      </c>
      <c r="BO37" s="191">
        <v>0</v>
      </c>
      <c r="BP37" s="191">
        <v>1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17</v>
      </c>
      <c r="CB37" s="190">
        <v>24</v>
      </c>
      <c r="CC37" s="190">
        <v>3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5">
      <c r="BA38" s="188">
        <f t="shared" si="85"/>
        <v>7</v>
      </c>
      <c r="BB38" s="188">
        <f t="shared" si="86"/>
        <v>3</v>
      </c>
      <c r="BC38" s="188">
        <f t="shared" si="87"/>
        <v>0</v>
      </c>
      <c r="BD38" s="188">
        <f t="shared" si="88"/>
        <v>0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5</v>
      </c>
      <c r="BO38" s="191">
        <v>1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23</v>
      </c>
      <c r="CB38" s="190">
        <v>18</v>
      </c>
      <c r="CC38" s="190">
        <v>3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2.4" x14ac:dyDescent="0.35">
      <c r="BA39" s="188">
        <f t="shared" si="85"/>
        <v>21</v>
      </c>
      <c r="BB39" s="188">
        <f t="shared" si="86"/>
        <v>23</v>
      </c>
      <c r="BC39" s="188">
        <f t="shared" si="87"/>
        <v>3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1</v>
      </c>
      <c r="BO39" s="191">
        <v>2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25</v>
      </c>
      <c r="CB39" s="190">
        <v>36</v>
      </c>
      <c r="CC39" s="190">
        <v>5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2.4" x14ac:dyDescent="0.35">
      <c r="BA40" s="188">
        <f t="shared" si="85"/>
        <v>44</v>
      </c>
      <c r="BB40" s="188">
        <f t="shared" si="86"/>
        <v>40</v>
      </c>
      <c r="BC40" s="188">
        <f t="shared" si="87"/>
        <v>4</v>
      </c>
      <c r="BD40" s="188">
        <f t="shared" si="88"/>
        <v>0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1</v>
      </c>
      <c r="BO40" s="191">
        <v>2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21</v>
      </c>
      <c r="CB40" s="190">
        <v>29</v>
      </c>
      <c r="CC40" s="190">
        <v>2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2.4" x14ac:dyDescent="0.35">
      <c r="BA41" s="188">
        <f t="shared" si="85"/>
        <v>42</v>
      </c>
      <c r="BB41" s="188">
        <f t="shared" si="86"/>
        <v>39</v>
      </c>
      <c r="BC41" s="188">
        <f t="shared" si="87"/>
        <v>3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1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32</v>
      </c>
      <c r="CB41" s="190">
        <v>30</v>
      </c>
      <c r="CC41" s="190">
        <v>4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2.4" x14ac:dyDescent="0.35">
      <c r="BA42" s="188">
        <f t="shared" si="85"/>
        <v>20</v>
      </c>
      <c r="BB42" s="188">
        <f t="shared" si="86"/>
        <v>24</v>
      </c>
      <c r="BC42" s="188">
        <f t="shared" si="87"/>
        <v>4</v>
      </c>
      <c r="BD42" s="188">
        <f t="shared" si="88"/>
        <v>0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0</v>
      </c>
      <c r="BO42" s="191">
        <v>0</v>
      </c>
      <c r="BP42" s="191">
        <v>1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42</v>
      </c>
      <c r="CB42" s="190">
        <v>33</v>
      </c>
      <c r="CC42" s="190">
        <v>3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2.4" x14ac:dyDescent="0.35">
      <c r="BA43" s="188">
        <f t="shared" si="85"/>
        <v>28</v>
      </c>
      <c r="BB43" s="188">
        <f t="shared" si="86"/>
        <v>19</v>
      </c>
      <c r="BC43" s="188">
        <f t="shared" si="87"/>
        <v>3</v>
      </c>
      <c r="BD43" s="188">
        <f t="shared" si="88"/>
        <v>0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3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68</v>
      </c>
      <c r="CB43" s="190">
        <v>67</v>
      </c>
      <c r="CC43" s="190">
        <v>6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2.4" x14ac:dyDescent="0.35">
      <c r="BA44" s="188">
        <f t="shared" si="85"/>
        <v>26</v>
      </c>
      <c r="BB44" s="188">
        <f t="shared" si="86"/>
        <v>38</v>
      </c>
      <c r="BC44" s="188">
        <f t="shared" si="87"/>
        <v>5</v>
      </c>
      <c r="BD44" s="188">
        <f t="shared" si="88"/>
        <v>0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1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85</v>
      </c>
      <c r="CB44" s="190">
        <v>98</v>
      </c>
      <c r="CC44" s="190">
        <v>7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2.4" x14ac:dyDescent="0.35">
      <c r="BA45" s="188">
        <f t="shared" si="85"/>
        <v>22</v>
      </c>
      <c r="BB45" s="188">
        <f t="shared" si="86"/>
        <v>31</v>
      </c>
      <c r="BC45" s="188">
        <f t="shared" si="87"/>
        <v>2</v>
      </c>
      <c r="BD45" s="188">
        <f t="shared" si="88"/>
        <v>0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1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77</v>
      </c>
      <c r="CB45" s="190">
        <v>68</v>
      </c>
      <c r="CC45" s="190">
        <v>5</v>
      </c>
      <c r="CD45" s="190">
        <v>1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2.4" x14ac:dyDescent="0.35">
      <c r="BA46" s="188">
        <f t="shared" si="85"/>
        <v>33</v>
      </c>
      <c r="BB46" s="188">
        <f t="shared" si="86"/>
        <v>30</v>
      </c>
      <c r="BC46" s="188">
        <f t="shared" si="87"/>
        <v>4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1</v>
      </c>
      <c r="BO46" s="191">
        <v>1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18</v>
      </c>
      <c r="CB46" s="190">
        <v>43</v>
      </c>
      <c r="CC46" s="190">
        <v>5</v>
      </c>
      <c r="CD46" s="190">
        <v>1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2.4" x14ac:dyDescent="0.35">
      <c r="BA47" s="188">
        <f t="shared" si="85"/>
        <v>42</v>
      </c>
      <c r="BB47" s="188">
        <f t="shared" si="86"/>
        <v>33</v>
      </c>
      <c r="BC47" s="188">
        <f t="shared" si="87"/>
        <v>4</v>
      </c>
      <c r="BD47" s="188">
        <f t="shared" si="88"/>
        <v>0</v>
      </c>
      <c r="BE47" s="188">
        <f t="shared" si="89"/>
        <v>0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0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6</v>
      </c>
      <c r="CB47" s="190">
        <v>9</v>
      </c>
      <c r="CC47" s="190">
        <v>1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2.4" x14ac:dyDescent="0.35">
      <c r="BA48" s="188">
        <f t="shared" si="85"/>
        <v>71</v>
      </c>
      <c r="BB48" s="188">
        <f t="shared" si="86"/>
        <v>67</v>
      </c>
      <c r="BC48" s="188">
        <f t="shared" si="87"/>
        <v>6</v>
      </c>
      <c r="BD48" s="188">
        <f t="shared" si="88"/>
        <v>0</v>
      </c>
      <c r="BE48" s="188">
        <f t="shared" si="89"/>
        <v>0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8</v>
      </c>
      <c r="CB48" s="190">
        <v>11</v>
      </c>
      <c r="CC48" s="190">
        <v>1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2.4" x14ac:dyDescent="0.35">
      <c r="BA49" s="188">
        <f t="shared" si="85"/>
        <v>86</v>
      </c>
      <c r="BB49" s="188">
        <f t="shared" si="86"/>
        <v>98</v>
      </c>
      <c r="BC49" s="188">
        <f t="shared" si="87"/>
        <v>7</v>
      </c>
      <c r="BD49" s="188">
        <f t="shared" si="88"/>
        <v>0</v>
      </c>
      <c r="BE49" s="188">
        <f t="shared" si="89"/>
        <v>0</v>
      </c>
      <c r="BF49" s="188">
        <f t="shared" si="90"/>
        <v>0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0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2</v>
      </c>
      <c r="CB49" s="190">
        <v>4</v>
      </c>
      <c r="CC49" s="190">
        <v>1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2.4" x14ac:dyDescent="0.35">
      <c r="BA50" s="188">
        <f t="shared" si="85"/>
        <v>78</v>
      </c>
      <c r="BB50" s="188">
        <f t="shared" si="86"/>
        <v>68</v>
      </c>
      <c r="BC50" s="188">
        <f t="shared" si="87"/>
        <v>5</v>
      </c>
      <c r="BD50" s="188">
        <f t="shared" si="88"/>
        <v>1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2</v>
      </c>
      <c r="CB50" s="190">
        <v>3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4">
      <c r="BA51" s="188">
        <f t="shared" si="85"/>
        <v>19</v>
      </c>
      <c r="BB51" s="188">
        <f t="shared" si="86"/>
        <v>44</v>
      </c>
      <c r="BC51" s="188">
        <f t="shared" si="87"/>
        <v>5</v>
      </c>
      <c r="BD51" s="188">
        <f t="shared" si="88"/>
        <v>1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0</v>
      </c>
      <c r="CB51" s="190">
        <v>2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2.75" thickBot="1" x14ac:dyDescent="0.4">
      <c r="BA52" s="188">
        <f t="shared" si="85"/>
        <v>6</v>
      </c>
      <c r="BB52" s="188">
        <f t="shared" si="86"/>
        <v>9</v>
      </c>
      <c r="BC52" s="188">
        <f t="shared" si="87"/>
        <v>1</v>
      </c>
      <c r="BD52" s="188">
        <f t="shared" si="88"/>
        <v>0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0</v>
      </c>
      <c r="CB52" s="190">
        <v>0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2.4" x14ac:dyDescent="0.35">
      <c r="BA53" s="188">
        <f t="shared" si="85"/>
        <v>8</v>
      </c>
      <c r="BB53" s="188">
        <f t="shared" si="86"/>
        <v>11</v>
      </c>
      <c r="BC53" s="188">
        <f t="shared" si="87"/>
        <v>1</v>
      </c>
      <c r="BD53" s="188">
        <f t="shared" si="88"/>
        <v>0</v>
      </c>
      <c r="BE53" s="188">
        <f t="shared" si="89"/>
        <v>0</v>
      </c>
      <c r="BF53" s="188">
        <f t="shared" si="90"/>
        <v>0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0</v>
      </c>
      <c r="CB53" s="190">
        <v>0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2.75" x14ac:dyDescent="0.35">
      <c r="V54" s="37" t="s">
        <v>62</v>
      </c>
      <c r="W54" s="4"/>
      <c r="BA54" s="188">
        <f t="shared" si="85"/>
        <v>2</v>
      </c>
      <c r="BB54" s="188">
        <f t="shared" si="86"/>
        <v>4</v>
      </c>
      <c r="BC54" s="188">
        <f t="shared" si="87"/>
        <v>1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0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15" thickBot="1" x14ac:dyDescent="0.4">
      <c r="V55" s="37" t="s">
        <v>63</v>
      </c>
      <c r="W55" s="4"/>
      <c r="BA55" s="188">
        <f>BN50+CA50</f>
        <v>2</v>
      </c>
      <c r="BB55" s="188">
        <f t="shared" si="86"/>
        <v>3</v>
      </c>
      <c r="BC55" s="188">
        <f t="shared" si="87"/>
        <v>0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0</v>
      </c>
      <c r="CB55" s="190">
        <v>0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15" thickBot="1" x14ac:dyDescent="0.4">
      <c r="V56" s="37" t="s">
        <v>64</v>
      </c>
      <c r="W56" s="4"/>
      <c r="AZ56" s="68" t="s">
        <v>78</v>
      </c>
      <c r="BA56" s="189">
        <f>BN51+CA51</f>
        <v>0</v>
      </c>
      <c r="BB56" s="189">
        <f t="shared" si="86"/>
        <v>2</v>
      </c>
      <c r="BC56" s="189">
        <f t="shared" si="87"/>
        <v>0</v>
      </c>
      <c r="BD56" s="189">
        <f t="shared" si="88"/>
        <v>0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2</v>
      </c>
      <c r="CB56" s="190">
        <v>1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2.75" x14ac:dyDescent="0.35">
      <c r="V57" s="37" t="s">
        <v>65</v>
      </c>
      <c r="W57" s="4"/>
      <c r="BA57" s="189">
        <f t="shared" ref="BA57:BA79" si="98">BN52+CA52</f>
        <v>0</v>
      </c>
      <c r="BB57" s="189">
        <f t="shared" si="86"/>
        <v>0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0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0</v>
      </c>
      <c r="CB57" s="190">
        <v>3</v>
      </c>
      <c r="CC57" s="190">
        <v>1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2.75" x14ac:dyDescent="0.35">
      <c r="V58" s="37" t="s">
        <v>66</v>
      </c>
      <c r="W58" s="4"/>
      <c r="BA58" s="189">
        <f t="shared" si="98"/>
        <v>0</v>
      </c>
      <c r="BB58" s="189">
        <f t="shared" si="86"/>
        <v>0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5</v>
      </c>
      <c r="BO58" s="191">
        <v>1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23</v>
      </c>
      <c r="CB58" s="190">
        <v>15</v>
      </c>
      <c r="CC58" s="190">
        <v>3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2.75" x14ac:dyDescent="0.35">
      <c r="V59" s="37" t="s">
        <v>67</v>
      </c>
      <c r="W59" s="4"/>
      <c r="BA59" s="189">
        <f t="shared" si="98"/>
        <v>0</v>
      </c>
      <c r="BB59" s="189">
        <f t="shared" si="86"/>
        <v>0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1</v>
      </c>
      <c r="BO59" s="191">
        <v>1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31</v>
      </c>
      <c r="CB59" s="190">
        <v>40</v>
      </c>
      <c r="CC59" s="190">
        <v>5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2.75" x14ac:dyDescent="0.35">
      <c r="V60" s="37" t="s">
        <v>68</v>
      </c>
      <c r="W60" s="4"/>
      <c r="BA60" s="189">
        <f t="shared" si="98"/>
        <v>0</v>
      </c>
      <c r="BB60" s="189">
        <f t="shared" si="86"/>
        <v>0</v>
      </c>
      <c r="BC60" s="189">
        <f t="shared" si="87"/>
        <v>0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0</v>
      </c>
      <c r="BO60" s="191">
        <v>1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28</v>
      </c>
      <c r="CB60" s="190">
        <v>44</v>
      </c>
      <c r="CC60" s="190">
        <v>7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2.75" x14ac:dyDescent="0.35">
      <c r="V61" s="37" t="s">
        <v>69</v>
      </c>
      <c r="W61" s="4"/>
      <c r="BA61" s="189">
        <f t="shared" si="98"/>
        <v>2</v>
      </c>
      <c r="BB61" s="189">
        <f t="shared" si="86"/>
        <v>1</v>
      </c>
      <c r="BC61" s="189">
        <f t="shared" si="87"/>
        <v>0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2</v>
      </c>
      <c r="BO61" s="191">
        <v>1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26</v>
      </c>
      <c r="CB61" s="190">
        <v>22</v>
      </c>
      <c r="CC61" s="190">
        <v>3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2.75" x14ac:dyDescent="0.35">
      <c r="V62" s="37" t="s">
        <v>70</v>
      </c>
      <c r="W62" s="4"/>
      <c r="BA62" s="189">
        <f t="shared" si="98"/>
        <v>0</v>
      </c>
      <c r="BB62" s="189">
        <f t="shared" si="86"/>
        <v>3</v>
      </c>
      <c r="BC62" s="189">
        <f t="shared" si="87"/>
        <v>1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3</v>
      </c>
      <c r="BO62" s="191">
        <v>1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35</v>
      </c>
      <c r="CB62" s="190">
        <v>37</v>
      </c>
      <c r="CC62" s="190">
        <v>1</v>
      </c>
      <c r="CD62" s="190">
        <v>1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2.75" x14ac:dyDescent="0.35">
      <c r="A63" s="38">
        <f>(H32+J32+L32+N32+P32+R32)/T32</f>
        <v>0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28</v>
      </c>
      <c r="BB63" s="189">
        <f t="shared" si="86"/>
        <v>16</v>
      </c>
      <c r="BC63" s="189">
        <f t="shared" si="87"/>
        <v>3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4</v>
      </c>
      <c r="BO63" s="191">
        <v>3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43</v>
      </c>
      <c r="CB63" s="190">
        <v>24</v>
      </c>
      <c r="CC63" s="190">
        <v>4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2.75" x14ac:dyDescent="0.35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32</v>
      </c>
      <c r="BB64" s="189">
        <f t="shared" si="86"/>
        <v>41</v>
      </c>
      <c r="BC64" s="189">
        <f t="shared" si="87"/>
        <v>5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1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27</v>
      </c>
      <c r="CB64" s="190">
        <v>30</v>
      </c>
      <c r="CC64" s="190">
        <v>1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15" thickBot="1" x14ac:dyDescent="0.4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28</v>
      </c>
      <c r="BB65" s="189">
        <f t="shared" si="86"/>
        <v>45</v>
      </c>
      <c r="BC65" s="189">
        <f t="shared" si="87"/>
        <v>7</v>
      </c>
      <c r="BD65" s="189">
        <f t="shared" si="88"/>
        <v>0</v>
      </c>
      <c r="BE65" s="189">
        <f t="shared" si="89"/>
        <v>0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1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37</v>
      </c>
      <c r="CB65" s="190">
        <v>23</v>
      </c>
      <c r="CC65" s="190">
        <v>2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.25" thickBot="1" x14ac:dyDescent="0.55000000000000004">
      <c r="A66" s="261" t="str">
        <f>A1</f>
        <v>Comptages vitesse TV/PL à Montreuil</v>
      </c>
      <c r="B66" s="262"/>
      <c r="C66" s="262"/>
      <c r="D66" s="262"/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2"/>
      <c r="S66" s="262"/>
      <c r="T66" s="262"/>
      <c r="U66" s="263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28</v>
      </c>
      <c r="BB66" s="189">
        <f t="shared" si="86"/>
        <v>23</v>
      </c>
      <c r="BC66" s="189">
        <f t="shared" si="87"/>
        <v>3</v>
      </c>
      <c r="BD66" s="189">
        <f t="shared" si="88"/>
        <v>0</v>
      </c>
      <c r="BE66" s="189">
        <f t="shared" si="89"/>
        <v>0</v>
      </c>
      <c r="BF66" s="189">
        <f t="shared" si="90"/>
        <v>0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0</v>
      </c>
      <c r="BO66" s="191">
        <v>1</v>
      </c>
      <c r="BP66" s="191">
        <v>1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31</v>
      </c>
      <c r="CB66" s="190">
        <v>27</v>
      </c>
      <c r="CC66" s="190">
        <v>2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4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38</v>
      </c>
      <c r="BB67" s="189">
        <f t="shared" si="86"/>
        <v>38</v>
      </c>
      <c r="BC67" s="189">
        <f t="shared" si="87"/>
        <v>1</v>
      </c>
      <c r="BD67" s="189">
        <f t="shared" si="88"/>
        <v>1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0</v>
      </c>
      <c r="BO67" s="191">
        <v>1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81</v>
      </c>
      <c r="CB67" s="190">
        <v>64</v>
      </c>
      <c r="CC67" s="190">
        <v>5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.15" x14ac:dyDescent="0.4">
      <c r="A68" s="4" t="s">
        <v>75</v>
      </c>
      <c r="E68" s="10" t="str">
        <f>BB5</f>
        <v>mardi 23 mars 2021</v>
      </c>
      <c r="I68" s="4" t="str">
        <f>I3</f>
        <v>Entre</v>
      </c>
      <c r="J68" s="105" t="str">
        <f>J3</f>
        <v>Boulevard Jeanne d'Arc</v>
      </c>
      <c r="K68" s="4"/>
      <c r="L68" s="11"/>
      <c r="M68" s="4"/>
      <c r="N68" s="4"/>
      <c r="O68" s="4" t="str">
        <f>O3</f>
        <v>Et</v>
      </c>
      <c r="P68" s="61" t="str">
        <f>P3</f>
        <v>Rue des Plâtrières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47</v>
      </c>
      <c r="BB68" s="189">
        <f t="shared" si="86"/>
        <v>27</v>
      </c>
      <c r="BC68" s="189">
        <f t="shared" si="87"/>
        <v>4</v>
      </c>
      <c r="BD68" s="189">
        <f t="shared" si="88"/>
        <v>0</v>
      </c>
      <c r="BE68" s="189">
        <f t="shared" si="89"/>
        <v>0</v>
      </c>
      <c r="BF68" s="189">
        <f t="shared" si="90"/>
        <v>0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2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77</v>
      </c>
      <c r="CB68" s="190">
        <v>88</v>
      </c>
      <c r="CC68" s="190">
        <v>9</v>
      </c>
      <c r="CD68" s="190">
        <v>1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5.4" thickBot="1" x14ac:dyDescent="0.45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28</v>
      </c>
      <c r="BB69" s="189">
        <f t="shared" si="86"/>
        <v>30</v>
      </c>
      <c r="BC69" s="189">
        <f t="shared" si="87"/>
        <v>1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0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1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78</v>
      </c>
      <c r="CB69" s="190">
        <v>62</v>
      </c>
      <c r="CC69" s="190">
        <v>8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15" thickTop="1" x14ac:dyDescent="0.35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38</v>
      </c>
      <c r="BB70" s="189">
        <f t="shared" si="86"/>
        <v>23</v>
      </c>
      <c r="BC70" s="189">
        <f t="shared" si="87"/>
        <v>2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38</v>
      </c>
      <c r="CB70" s="190">
        <v>30</v>
      </c>
      <c r="CC70" s="190">
        <v>7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15" thickBot="1" x14ac:dyDescent="0.4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31</v>
      </c>
      <c r="BB71" s="189">
        <f t="shared" si="86"/>
        <v>28</v>
      </c>
      <c r="BC71" s="189">
        <f t="shared" si="87"/>
        <v>3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11</v>
      </c>
      <c r="CB71" s="190">
        <v>13</v>
      </c>
      <c r="CC71" s="190">
        <v>3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3.5" thickTop="1" thickBot="1" x14ac:dyDescent="0.4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81</v>
      </c>
      <c r="BB72" s="189">
        <f t="shared" si="86"/>
        <v>65</v>
      </c>
      <c r="BC72" s="189">
        <f t="shared" si="87"/>
        <v>5</v>
      </c>
      <c r="BD72" s="189">
        <f t="shared" si="88"/>
        <v>0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0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6</v>
      </c>
      <c r="CB72" s="190">
        <v>11</v>
      </c>
      <c r="CC72" s="190">
        <v>1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15" thickTop="1" x14ac:dyDescent="0.35">
      <c r="A73" s="27" t="s">
        <v>29</v>
      </c>
      <c r="B73" s="195">
        <f t="shared" ref="B73:B93" si="99">X77</f>
        <v>0</v>
      </c>
      <c r="C73" s="201">
        <f>AL77</f>
        <v>0</v>
      </c>
      <c r="D73" s="195">
        <f t="shared" ref="D73:D93" si="100">Y77</f>
        <v>1</v>
      </c>
      <c r="E73" s="201">
        <f t="shared" ref="E73:E93" si="101">AM77</f>
        <v>0</v>
      </c>
      <c r="F73" s="195">
        <f t="shared" ref="F73:F93" si="102">Z77</f>
        <v>0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1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79</v>
      </c>
      <c r="BB73" s="189">
        <f t="shared" si="86"/>
        <v>88</v>
      </c>
      <c r="BC73" s="189">
        <f t="shared" si="87"/>
        <v>9</v>
      </c>
      <c r="BD73" s="189">
        <f t="shared" si="88"/>
        <v>1</v>
      </c>
      <c r="BE73" s="189">
        <f t="shared" si="89"/>
        <v>0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6</v>
      </c>
      <c r="CB73" s="190">
        <v>5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.15" x14ac:dyDescent="0.4">
      <c r="A74" s="27" t="s">
        <v>30</v>
      </c>
      <c r="B74" s="195">
        <f t="shared" si="99"/>
        <v>1</v>
      </c>
      <c r="C74" s="201">
        <f t="shared" ref="C74:C93" si="117">AL78</f>
        <v>0</v>
      </c>
      <c r="D74" s="195">
        <f t="shared" si="100"/>
        <v>0</v>
      </c>
      <c r="E74" s="201">
        <f t="shared" si="101"/>
        <v>0</v>
      </c>
      <c r="F74" s="195">
        <f t="shared" si="102"/>
        <v>0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1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79</v>
      </c>
      <c r="BB74" s="189">
        <f t="shared" si="86"/>
        <v>62</v>
      </c>
      <c r="BC74" s="189">
        <f t="shared" si="87"/>
        <v>8</v>
      </c>
      <c r="BD74" s="189">
        <f t="shared" si="88"/>
        <v>0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8</v>
      </c>
      <c r="CB74" s="190">
        <v>3</v>
      </c>
      <c r="CC74" s="190">
        <v>2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15" thickBot="1" x14ac:dyDescent="0.4">
      <c r="A75" s="27" t="s">
        <v>31</v>
      </c>
      <c r="B75" s="195">
        <f t="shared" si="99"/>
        <v>0</v>
      </c>
      <c r="C75" s="201">
        <f t="shared" si="117"/>
        <v>0</v>
      </c>
      <c r="D75" s="195">
        <f t="shared" si="100"/>
        <v>0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0</v>
      </c>
      <c r="U75" s="201">
        <f t="shared" si="118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38</v>
      </c>
      <c r="BB75" s="189">
        <f t="shared" si="86"/>
        <v>30</v>
      </c>
      <c r="BC75" s="189">
        <f t="shared" si="87"/>
        <v>7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0</v>
      </c>
      <c r="CB75" s="190">
        <v>1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15" thickBot="1" x14ac:dyDescent="0.4">
      <c r="A76" s="27" t="s">
        <v>32</v>
      </c>
      <c r="B76" s="195">
        <f t="shared" si="99"/>
        <v>0</v>
      </c>
      <c r="C76" s="201">
        <f t="shared" si="117"/>
        <v>0</v>
      </c>
      <c r="D76" s="195">
        <f t="shared" si="100"/>
        <v>0</v>
      </c>
      <c r="E76" s="201">
        <f t="shared" si="101"/>
        <v>0</v>
      </c>
      <c r="F76" s="195">
        <f t="shared" si="102"/>
        <v>0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0</v>
      </c>
      <c r="U76" s="201">
        <f t="shared" si="118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11</v>
      </c>
      <c r="BB76" s="189">
        <f t="shared" si="86"/>
        <v>13</v>
      </c>
      <c r="BC76" s="189">
        <f t="shared" si="87"/>
        <v>3</v>
      </c>
      <c r="BD76" s="189">
        <f t="shared" si="88"/>
        <v>0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0</v>
      </c>
      <c r="CB76" s="190">
        <v>1</v>
      </c>
      <c r="CC76" s="190">
        <v>1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2.75" x14ac:dyDescent="0.35">
      <c r="A77" s="27" t="s">
        <v>33</v>
      </c>
      <c r="B77" s="195">
        <f t="shared" si="99"/>
        <v>0</v>
      </c>
      <c r="C77" s="201">
        <f t="shared" si="117"/>
        <v>0</v>
      </c>
      <c r="D77" s="195">
        <f t="shared" si="100"/>
        <v>1</v>
      </c>
      <c r="E77" s="201">
        <f t="shared" si="101"/>
        <v>0</v>
      </c>
      <c r="F77" s="195">
        <f t="shared" si="102"/>
        <v>0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1</v>
      </c>
      <c r="U77" s="201">
        <f t="shared" si="118"/>
        <v>0</v>
      </c>
      <c r="V77" s="26"/>
      <c r="W77" s="4"/>
      <c r="X77">
        <f>BA31</f>
        <v>0</v>
      </c>
      <c r="Y77">
        <f t="shared" ref="Y77:AI77" si="119">BB31</f>
        <v>1</v>
      </c>
      <c r="Z77">
        <f t="shared" si="119"/>
        <v>0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0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6</v>
      </c>
      <c r="BB77" s="189">
        <f t="shared" si="86"/>
        <v>11</v>
      </c>
      <c r="BC77" s="189">
        <f t="shared" si="87"/>
        <v>1</v>
      </c>
      <c r="BD77" s="189">
        <f t="shared" si="88"/>
        <v>0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1</v>
      </c>
      <c r="CB77" s="190">
        <v>0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2.75" x14ac:dyDescent="0.35">
      <c r="A78" s="27" t="s">
        <v>34</v>
      </c>
      <c r="B78" s="195">
        <f t="shared" si="99"/>
        <v>2</v>
      </c>
      <c r="C78" s="201">
        <f t="shared" si="117"/>
        <v>0</v>
      </c>
      <c r="D78" s="195">
        <f t="shared" si="100"/>
        <v>2</v>
      </c>
      <c r="E78" s="201">
        <f t="shared" si="101"/>
        <v>0</v>
      </c>
      <c r="F78" s="195">
        <f t="shared" si="102"/>
        <v>0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4</v>
      </c>
      <c r="U78" s="201">
        <f t="shared" si="118"/>
        <v>0</v>
      </c>
      <c r="V78" s="26"/>
      <c r="W78" s="4"/>
      <c r="X78">
        <f>BA32</f>
        <v>1</v>
      </c>
      <c r="Y78">
        <f t="shared" ref="Y78:AI78" si="121">BB32</f>
        <v>0</v>
      </c>
      <c r="Z78">
        <f t="shared" si="121"/>
        <v>0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6</v>
      </c>
      <c r="BB78" s="189">
        <f t="shared" si="86"/>
        <v>5</v>
      </c>
      <c r="BC78" s="189">
        <f t="shared" si="87"/>
        <v>0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0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15" thickBot="1" x14ac:dyDescent="0.4">
      <c r="A79" s="27" t="s">
        <v>35</v>
      </c>
      <c r="B79" s="195">
        <f t="shared" si="99"/>
        <v>7</v>
      </c>
      <c r="C79" s="201">
        <f t="shared" si="117"/>
        <v>0</v>
      </c>
      <c r="D79" s="195">
        <f t="shared" si="100"/>
        <v>3</v>
      </c>
      <c r="E79" s="201">
        <f t="shared" si="101"/>
        <v>0</v>
      </c>
      <c r="F79" s="195">
        <f t="shared" si="102"/>
        <v>0</v>
      </c>
      <c r="G79" s="201">
        <f t="shared" si="103"/>
        <v>0</v>
      </c>
      <c r="H79" s="195">
        <f t="shared" si="104"/>
        <v>0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10</v>
      </c>
      <c r="U79" s="201">
        <f t="shared" si="118"/>
        <v>0</v>
      </c>
      <c r="V79" s="26"/>
      <c r="W79" s="4"/>
      <c r="X79">
        <f t="shared" ref="X79:X97" si="134">BA34</f>
        <v>0</v>
      </c>
      <c r="Y79">
        <f t="shared" ref="Y79:Y97" si="135">BB34</f>
        <v>0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0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8</v>
      </c>
      <c r="BB79" s="189">
        <f t="shared" si="86"/>
        <v>3</v>
      </c>
      <c r="BC79" s="189">
        <f t="shared" si="87"/>
        <v>2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2</v>
      </c>
      <c r="CB79" s="190">
        <v>0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15" thickBot="1" x14ac:dyDescent="0.4">
      <c r="A80" s="27" t="s">
        <v>36</v>
      </c>
      <c r="B80" s="195">
        <f t="shared" si="99"/>
        <v>21</v>
      </c>
      <c r="C80" s="201">
        <f t="shared" si="117"/>
        <v>1</v>
      </c>
      <c r="D80" s="195">
        <f t="shared" si="100"/>
        <v>23</v>
      </c>
      <c r="E80" s="201">
        <f t="shared" si="101"/>
        <v>2</v>
      </c>
      <c r="F80" s="195">
        <f t="shared" si="102"/>
        <v>3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47</v>
      </c>
      <c r="U80" s="201">
        <f t="shared" si="118"/>
        <v>3</v>
      </c>
      <c r="V80" s="26"/>
      <c r="W80" s="4"/>
      <c r="X80">
        <f t="shared" si="134"/>
        <v>0</v>
      </c>
      <c r="Y80">
        <f t="shared" si="135"/>
        <v>0</v>
      </c>
      <c r="Z80">
        <f t="shared" si="136"/>
        <v>0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0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0</v>
      </c>
      <c r="BB80" s="190">
        <f t="shared" si="86"/>
        <v>1</v>
      </c>
      <c r="BC80" s="190">
        <f t="shared" si="87"/>
        <v>0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0</v>
      </c>
      <c r="CB80" s="190">
        <v>2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2.75" x14ac:dyDescent="0.35">
      <c r="A81" s="27" t="s">
        <v>37</v>
      </c>
      <c r="B81" s="195">
        <f t="shared" si="99"/>
        <v>44</v>
      </c>
      <c r="C81" s="201">
        <f t="shared" si="117"/>
        <v>1</v>
      </c>
      <c r="D81" s="195">
        <f t="shared" si="100"/>
        <v>40</v>
      </c>
      <c r="E81" s="201">
        <f t="shared" si="101"/>
        <v>0</v>
      </c>
      <c r="F81" s="195">
        <f t="shared" si="102"/>
        <v>4</v>
      </c>
      <c r="G81" s="201">
        <f t="shared" si="103"/>
        <v>0</v>
      </c>
      <c r="H81" s="195">
        <f t="shared" si="104"/>
        <v>0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88</v>
      </c>
      <c r="U81" s="201">
        <f t="shared" si="118"/>
        <v>1</v>
      </c>
      <c r="V81" s="26"/>
      <c r="W81" s="4"/>
      <c r="X81">
        <f t="shared" si="134"/>
        <v>0</v>
      </c>
      <c r="Y81">
        <f t="shared" si="135"/>
        <v>1</v>
      </c>
      <c r="Z81">
        <f t="shared" si="136"/>
        <v>0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0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0</v>
      </c>
      <c r="BB81" s="190">
        <f t="shared" si="86"/>
        <v>1</v>
      </c>
      <c r="BC81" s="190">
        <f t="shared" si="87"/>
        <v>1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0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3</v>
      </c>
      <c r="CB81" s="190">
        <v>4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2.75" x14ac:dyDescent="0.35">
      <c r="A82" s="27" t="s">
        <v>38</v>
      </c>
      <c r="B82" s="195">
        <f t="shared" si="99"/>
        <v>42</v>
      </c>
      <c r="C82" s="201">
        <f t="shared" si="117"/>
        <v>1</v>
      </c>
      <c r="D82" s="195">
        <f t="shared" si="100"/>
        <v>39</v>
      </c>
      <c r="E82" s="201">
        <f t="shared" si="101"/>
        <v>1</v>
      </c>
      <c r="F82" s="195">
        <f t="shared" si="102"/>
        <v>3</v>
      </c>
      <c r="G82" s="201">
        <f t="shared" si="103"/>
        <v>0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84</v>
      </c>
      <c r="U82" s="201">
        <f t="shared" si="118"/>
        <v>2</v>
      </c>
      <c r="V82" s="26"/>
      <c r="W82" s="4"/>
      <c r="X82">
        <f t="shared" si="134"/>
        <v>2</v>
      </c>
      <c r="Y82">
        <f t="shared" si="135"/>
        <v>2</v>
      </c>
      <c r="Z82">
        <f t="shared" si="136"/>
        <v>0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0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1</v>
      </c>
      <c r="BB82" s="190">
        <f t="shared" si="86"/>
        <v>0</v>
      </c>
      <c r="BC82" s="190">
        <f t="shared" si="87"/>
        <v>0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4</v>
      </c>
      <c r="BO82" s="191">
        <v>1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17</v>
      </c>
      <c r="CB82" s="190">
        <v>16</v>
      </c>
      <c r="CC82" s="190">
        <v>3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2.75" x14ac:dyDescent="0.35">
      <c r="A83" s="27" t="s">
        <v>39</v>
      </c>
      <c r="B83" s="195">
        <f t="shared" si="99"/>
        <v>20</v>
      </c>
      <c r="C83" s="201">
        <f t="shared" si="117"/>
        <v>3</v>
      </c>
      <c r="D83" s="195">
        <f t="shared" si="100"/>
        <v>24</v>
      </c>
      <c r="E83" s="201">
        <f t="shared" si="101"/>
        <v>0</v>
      </c>
      <c r="F83" s="195">
        <f t="shared" si="102"/>
        <v>4</v>
      </c>
      <c r="G83" s="201">
        <f t="shared" si="103"/>
        <v>1</v>
      </c>
      <c r="H83" s="195">
        <f t="shared" si="104"/>
        <v>0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48</v>
      </c>
      <c r="U83" s="201">
        <f t="shared" si="118"/>
        <v>4</v>
      </c>
      <c r="V83" s="26"/>
      <c r="W83" s="4"/>
      <c r="X83">
        <f t="shared" si="134"/>
        <v>7</v>
      </c>
      <c r="Y83">
        <f t="shared" si="135"/>
        <v>3</v>
      </c>
      <c r="Z83">
        <f t="shared" si="136"/>
        <v>0</v>
      </c>
      <c r="AA83">
        <f t="shared" si="137"/>
        <v>0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0</v>
      </c>
      <c r="AM83">
        <f t="shared" si="123"/>
        <v>0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0</v>
      </c>
      <c r="BB83" s="190">
        <f t="shared" si="86"/>
        <v>0</v>
      </c>
      <c r="BC83" s="190">
        <f t="shared" si="87"/>
        <v>0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4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40</v>
      </c>
      <c r="CB83" s="190">
        <v>46</v>
      </c>
      <c r="CC83" s="190">
        <v>5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2.75" x14ac:dyDescent="0.35">
      <c r="A84" s="27" t="s">
        <v>40</v>
      </c>
      <c r="B84" s="195">
        <f t="shared" si="99"/>
        <v>28</v>
      </c>
      <c r="C84" s="201">
        <f t="shared" si="117"/>
        <v>5</v>
      </c>
      <c r="D84" s="195">
        <f t="shared" si="100"/>
        <v>19</v>
      </c>
      <c r="E84" s="201">
        <f t="shared" si="101"/>
        <v>1</v>
      </c>
      <c r="F84" s="195">
        <f t="shared" si="102"/>
        <v>3</v>
      </c>
      <c r="G84" s="201">
        <f t="shared" si="103"/>
        <v>0</v>
      </c>
      <c r="H84" s="195">
        <f t="shared" si="104"/>
        <v>0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50</v>
      </c>
      <c r="U84" s="201">
        <f t="shared" si="118"/>
        <v>6</v>
      </c>
      <c r="V84" s="26"/>
      <c r="W84" s="4"/>
      <c r="X84">
        <f t="shared" si="134"/>
        <v>21</v>
      </c>
      <c r="Y84">
        <f t="shared" si="135"/>
        <v>23</v>
      </c>
      <c r="Z84">
        <f t="shared" si="136"/>
        <v>3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1</v>
      </c>
      <c r="AM84">
        <f t="shared" si="123"/>
        <v>2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2</v>
      </c>
      <c r="BB84" s="190">
        <f t="shared" si="86"/>
        <v>0</v>
      </c>
      <c r="BC84" s="190">
        <f t="shared" si="87"/>
        <v>0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2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37</v>
      </c>
      <c r="CB84" s="190">
        <v>31</v>
      </c>
      <c r="CC84" s="190">
        <v>3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2.75" x14ac:dyDescent="0.35">
      <c r="A85" s="27" t="s">
        <v>41</v>
      </c>
      <c r="B85" s="195">
        <f t="shared" si="99"/>
        <v>26</v>
      </c>
      <c r="C85" s="201">
        <f t="shared" si="117"/>
        <v>1</v>
      </c>
      <c r="D85" s="195">
        <f t="shared" si="100"/>
        <v>38</v>
      </c>
      <c r="E85" s="201">
        <f t="shared" si="101"/>
        <v>2</v>
      </c>
      <c r="F85" s="195">
        <f t="shared" si="102"/>
        <v>5</v>
      </c>
      <c r="G85" s="201">
        <f t="shared" si="103"/>
        <v>0</v>
      </c>
      <c r="H85" s="195">
        <f t="shared" si="104"/>
        <v>0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69</v>
      </c>
      <c r="U85" s="201">
        <f>SUM(C85,E85,G85,I85,K85,M85,O85,Q85,S85)</f>
        <v>3</v>
      </c>
      <c r="V85" s="26"/>
      <c r="W85" s="4"/>
      <c r="X85">
        <f t="shared" si="134"/>
        <v>44</v>
      </c>
      <c r="Y85">
        <f t="shared" si="135"/>
        <v>40</v>
      </c>
      <c r="Z85">
        <f t="shared" si="136"/>
        <v>4</v>
      </c>
      <c r="AA85">
        <f t="shared" si="137"/>
        <v>0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1</v>
      </c>
      <c r="AM85">
        <f t="shared" si="123"/>
        <v>0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0</v>
      </c>
      <c r="BB85" s="190">
        <f t="shared" si="86"/>
        <v>2</v>
      </c>
      <c r="BC85" s="190">
        <f t="shared" si="87"/>
        <v>0</v>
      </c>
      <c r="BD85" s="190">
        <f t="shared" si="88"/>
        <v>0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2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16</v>
      </c>
      <c r="CB85" s="190">
        <v>14</v>
      </c>
      <c r="CC85" s="190">
        <v>4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2.75" x14ac:dyDescent="0.35">
      <c r="A86" s="27" t="s">
        <v>42</v>
      </c>
      <c r="B86" s="195">
        <f t="shared" si="99"/>
        <v>22</v>
      </c>
      <c r="C86" s="201">
        <f t="shared" si="117"/>
        <v>1</v>
      </c>
      <c r="D86" s="195">
        <f t="shared" si="100"/>
        <v>31</v>
      </c>
      <c r="E86" s="201">
        <f t="shared" si="101"/>
        <v>2</v>
      </c>
      <c r="F86" s="195">
        <f t="shared" si="102"/>
        <v>2</v>
      </c>
      <c r="G86" s="201">
        <f t="shared" si="103"/>
        <v>0</v>
      </c>
      <c r="H86" s="195">
        <f t="shared" si="104"/>
        <v>0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55</v>
      </c>
      <c r="U86" s="201">
        <f t="shared" si="118"/>
        <v>3</v>
      </c>
      <c r="V86" s="26"/>
      <c r="W86" s="4"/>
      <c r="X86">
        <f t="shared" si="134"/>
        <v>42</v>
      </c>
      <c r="Y86">
        <f t="shared" si="135"/>
        <v>39</v>
      </c>
      <c r="Z86">
        <f t="shared" si="136"/>
        <v>3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1</v>
      </c>
      <c r="AM86">
        <f t="shared" si="123"/>
        <v>1</v>
      </c>
      <c r="AN86">
        <f t="shared" si="124"/>
        <v>0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3</v>
      </c>
      <c r="BB86" s="190">
        <f t="shared" si="86"/>
        <v>4</v>
      </c>
      <c r="BC86" s="190">
        <f t="shared" si="87"/>
        <v>0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5</v>
      </c>
      <c r="BO86" s="191">
        <v>1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29</v>
      </c>
      <c r="CB86" s="190">
        <v>14</v>
      </c>
      <c r="CC86" s="190">
        <v>2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2.75" x14ac:dyDescent="0.35">
      <c r="A87" s="27" t="s">
        <v>43</v>
      </c>
      <c r="B87" s="195">
        <f t="shared" si="99"/>
        <v>33</v>
      </c>
      <c r="C87" s="201">
        <f t="shared" si="117"/>
        <v>1</v>
      </c>
      <c r="D87" s="195">
        <f t="shared" si="100"/>
        <v>30</v>
      </c>
      <c r="E87" s="201">
        <f t="shared" si="101"/>
        <v>0</v>
      </c>
      <c r="F87" s="195">
        <f t="shared" si="102"/>
        <v>4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67</v>
      </c>
      <c r="U87" s="201">
        <f t="shared" si="118"/>
        <v>1</v>
      </c>
      <c r="V87" s="26"/>
      <c r="W87" s="4"/>
      <c r="X87">
        <f t="shared" si="134"/>
        <v>20</v>
      </c>
      <c r="Y87">
        <f t="shared" si="135"/>
        <v>24</v>
      </c>
      <c r="Z87">
        <f t="shared" si="136"/>
        <v>4</v>
      </c>
      <c r="AA87">
        <f t="shared" si="137"/>
        <v>0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3</v>
      </c>
      <c r="AM87">
        <f t="shared" si="123"/>
        <v>0</v>
      </c>
      <c r="AN87">
        <f t="shared" si="124"/>
        <v>1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21</v>
      </c>
      <c r="BB87" s="190">
        <f t="shared" si="86"/>
        <v>17</v>
      </c>
      <c r="BC87" s="190">
        <f t="shared" si="87"/>
        <v>3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1</v>
      </c>
      <c r="BO87" s="191">
        <v>1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38</v>
      </c>
      <c r="CB87" s="190">
        <v>29</v>
      </c>
      <c r="CC87" s="190">
        <v>2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2.75" x14ac:dyDescent="0.35">
      <c r="A88" s="27" t="s">
        <v>44</v>
      </c>
      <c r="B88" s="195">
        <f t="shared" si="99"/>
        <v>42</v>
      </c>
      <c r="C88" s="201">
        <f t="shared" si="117"/>
        <v>0</v>
      </c>
      <c r="D88" s="195">
        <f t="shared" si="100"/>
        <v>33</v>
      </c>
      <c r="E88" s="201">
        <f t="shared" si="101"/>
        <v>0</v>
      </c>
      <c r="F88" s="195">
        <f t="shared" si="102"/>
        <v>4</v>
      </c>
      <c r="G88" s="201">
        <f t="shared" si="103"/>
        <v>1</v>
      </c>
      <c r="H88" s="195">
        <f t="shared" si="104"/>
        <v>0</v>
      </c>
      <c r="I88" s="201">
        <f t="shared" si="105"/>
        <v>0</v>
      </c>
      <c r="J88" s="195">
        <f t="shared" si="106"/>
        <v>0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79</v>
      </c>
      <c r="U88" s="201">
        <f>SUM(C88,E88,G88,I88,K88,M88,O88,Q88,S88)</f>
        <v>1</v>
      </c>
      <c r="V88" s="26"/>
      <c r="W88" s="4"/>
      <c r="X88">
        <f t="shared" si="134"/>
        <v>28</v>
      </c>
      <c r="Y88">
        <f t="shared" si="135"/>
        <v>19</v>
      </c>
      <c r="Z88">
        <f t="shared" si="136"/>
        <v>3</v>
      </c>
      <c r="AA88">
        <f t="shared" si="137"/>
        <v>0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5</v>
      </c>
      <c r="AM88">
        <f t="shared" si="123"/>
        <v>1</v>
      </c>
      <c r="AN88">
        <f t="shared" si="124"/>
        <v>0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44</v>
      </c>
      <c r="BB88" s="190">
        <f t="shared" si="86"/>
        <v>46</v>
      </c>
      <c r="BC88" s="190">
        <f t="shared" si="87"/>
        <v>5</v>
      </c>
      <c r="BD88" s="190">
        <f t="shared" si="88"/>
        <v>0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0</v>
      </c>
      <c r="BO88" s="191">
        <v>2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21</v>
      </c>
      <c r="CB88" s="190">
        <v>24</v>
      </c>
      <c r="CC88" s="190">
        <v>4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2.75" x14ac:dyDescent="0.35">
      <c r="A89" s="27" t="s">
        <v>45</v>
      </c>
      <c r="B89" s="195">
        <f t="shared" si="99"/>
        <v>71</v>
      </c>
      <c r="C89" s="201">
        <f t="shared" si="117"/>
        <v>3</v>
      </c>
      <c r="D89" s="195">
        <f t="shared" si="100"/>
        <v>67</v>
      </c>
      <c r="E89" s="201">
        <f t="shared" si="101"/>
        <v>0</v>
      </c>
      <c r="F89" s="195">
        <f t="shared" si="102"/>
        <v>6</v>
      </c>
      <c r="G89" s="201">
        <f t="shared" si="103"/>
        <v>0</v>
      </c>
      <c r="H89" s="195">
        <f t="shared" si="104"/>
        <v>0</v>
      </c>
      <c r="I89" s="201">
        <f t="shared" si="105"/>
        <v>0</v>
      </c>
      <c r="J89" s="195">
        <f t="shared" si="106"/>
        <v>0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144</v>
      </c>
      <c r="U89" s="201">
        <f t="shared" si="118"/>
        <v>3</v>
      </c>
      <c r="V89" s="26"/>
      <c r="W89" s="4"/>
      <c r="X89">
        <f t="shared" si="134"/>
        <v>26</v>
      </c>
      <c r="Y89">
        <f t="shared" si="135"/>
        <v>38</v>
      </c>
      <c r="Z89">
        <f t="shared" si="136"/>
        <v>5</v>
      </c>
      <c r="AA89">
        <f t="shared" si="137"/>
        <v>0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1</v>
      </c>
      <c r="AM89">
        <f t="shared" si="123"/>
        <v>2</v>
      </c>
      <c r="AN89">
        <f t="shared" si="124"/>
        <v>0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39</v>
      </c>
      <c r="BB89" s="190">
        <f t="shared" si="86"/>
        <v>31</v>
      </c>
      <c r="BC89" s="190">
        <f t="shared" si="87"/>
        <v>3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0</v>
      </c>
      <c r="BO89" s="191">
        <v>2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31</v>
      </c>
      <c r="CB89" s="190">
        <v>35</v>
      </c>
      <c r="CC89" s="190">
        <v>2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2.75" x14ac:dyDescent="0.35">
      <c r="A90" s="27" t="s">
        <v>46</v>
      </c>
      <c r="B90" s="195">
        <f t="shared" si="99"/>
        <v>86</v>
      </c>
      <c r="C90" s="201">
        <f t="shared" si="117"/>
        <v>1</v>
      </c>
      <c r="D90" s="195">
        <f t="shared" si="100"/>
        <v>98</v>
      </c>
      <c r="E90" s="201">
        <f t="shared" si="101"/>
        <v>0</v>
      </c>
      <c r="F90" s="195">
        <f t="shared" si="102"/>
        <v>7</v>
      </c>
      <c r="G90" s="201">
        <f t="shared" si="103"/>
        <v>0</v>
      </c>
      <c r="H90" s="195">
        <f t="shared" si="104"/>
        <v>0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0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191</v>
      </c>
      <c r="U90" s="201">
        <f t="shared" si="118"/>
        <v>1</v>
      </c>
      <c r="V90" s="26"/>
      <c r="W90" s="4"/>
      <c r="X90">
        <f t="shared" si="134"/>
        <v>22</v>
      </c>
      <c r="Y90">
        <f t="shared" si="135"/>
        <v>31</v>
      </c>
      <c r="Z90">
        <f t="shared" si="136"/>
        <v>2</v>
      </c>
      <c r="AA90">
        <f t="shared" si="137"/>
        <v>0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1</v>
      </c>
      <c r="AM90">
        <f t="shared" si="123"/>
        <v>2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18</v>
      </c>
      <c r="BB90" s="190">
        <f t="shared" si="86"/>
        <v>14</v>
      </c>
      <c r="BC90" s="190">
        <f t="shared" si="87"/>
        <v>4</v>
      </c>
      <c r="BD90" s="190">
        <f t="shared" si="88"/>
        <v>0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0</v>
      </c>
      <c r="BO90" s="191">
        <v>2</v>
      </c>
      <c r="BP90" s="191">
        <v>1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45</v>
      </c>
      <c r="CB90" s="190">
        <v>30</v>
      </c>
      <c r="CC90" s="190">
        <v>7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2.75" x14ac:dyDescent="0.35">
      <c r="A91" s="27" t="s">
        <v>47</v>
      </c>
      <c r="B91" s="195">
        <f t="shared" si="99"/>
        <v>78</v>
      </c>
      <c r="C91" s="201">
        <f t="shared" si="117"/>
        <v>1</v>
      </c>
      <c r="D91" s="195">
        <f t="shared" si="100"/>
        <v>68</v>
      </c>
      <c r="E91" s="201">
        <f t="shared" si="101"/>
        <v>0</v>
      </c>
      <c r="F91" s="195">
        <f t="shared" si="102"/>
        <v>5</v>
      </c>
      <c r="G91" s="201">
        <f t="shared" si="103"/>
        <v>0</v>
      </c>
      <c r="H91" s="195">
        <f t="shared" si="104"/>
        <v>1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152</v>
      </c>
      <c r="U91" s="201">
        <f t="shared" si="118"/>
        <v>1</v>
      </c>
      <c r="V91" s="26"/>
      <c r="W91" s="4"/>
      <c r="X91">
        <f t="shared" si="134"/>
        <v>33</v>
      </c>
      <c r="Y91">
        <f t="shared" si="135"/>
        <v>30</v>
      </c>
      <c r="Z91">
        <f t="shared" si="136"/>
        <v>4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1</v>
      </c>
      <c r="AM91">
        <f t="shared" si="123"/>
        <v>0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34</v>
      </c>
      <c r="BB91" s="190">
        <f t="shared" si="86"/>
        <v>15</v>
      </c>
      <c r="BC91" s="190">
        <f t="shared" si="87"/>
        <v>2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0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77</v>
      </c>
      <c r="CB91" s="190">
        <v>50</v>
      </c>
      <c r="CC91" s="190">
        <v>8</v>
      </c>
      <c r="CD91" s="190">
        <v>1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2.75" x14ac:dyDescent="0.35">
      <c r="A92" s="27" t="s">
        <v>48</v>
      </c>
      <c r="B92" s="195">
        <f t="shared" si="99"/>
        <v>19</v>
      </c>
      <c r="C92" s="201">
        <f t="shared" si="117"/>
        <v>1</v>
      </c>
      <c r="D92" s="195">
        <f t="shared" si="100"/>
        <v>44</v>
      </c>
      <c r="E92" s="201">
        <f t="shared" si="101"/>
        <v>1</v>
      </c>
      <c r="F92" s="195">
        <f t="shared" si="102"/>
        <v>5</v>
      </c>
      <c r="G92" s="201">
        <f t="shared" si="103"/>
        <v>0</v>
      </c>
      <c r="H92" s="195">
        <f t="shared" si="104"/>
        <v>1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69</v>
      </c>
      <c r="U92" s="201">
        <f t="shared" si="118"/>
        <v>2</v>
      </c>
      <c r="V92" s="26"/>
      <c r="W92" s="4"/>
      <c r="X92">
        <f t="shared" si="134"/>
        <v>42</v>
      </c>
      <c r="Y92">
        <f t="shared" si="135"/>
        <v>33</v>
      </c>
      <c r="Z92">
        <f t="shared" si="136"/>
        <v>4</v>
      </c>
      <c r="AA92">
        <f t="shared" si="137"/>
        <v>0</v>
      </c>
      <c r="AB92">
        <f t="shared" si="138"/>
        <v>0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0</v>
      </c>
      <c r="AM92">
        <f t="shared" si="123"/>
        <v>0</v>
      </c>
      <c r="AN92">
        <f t="shared" si="124"/>
        <v>1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39</v>
      </c>
      <c r="BB92" s="190">
        <f t="shared" si="86"/>
        <v>30</v>
      </c>
      <c r="BC92" s="190">
        <f t="shared" si="87"/>
        <v>2</v>
      </c>
      <c r="BD92" s="190">
        <f t="shared" si="88"/>
        <v>0</v>
      </c>
      <c r="BE92" s="190">
        <f t="shared" si="89"/>
        <v>0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1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85</v>
      </c>
      <c r="CB92" s="190">
        <v>93</v>
      </c>
      <c r="CC92" s="190">
        <v>9</v>
      </c>
      <c r="CD92" s="190">
        <v>1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2.75" x14ac:dyDescent="0.35">
      <c r="A93" s="27" t="s">
        <v>49</v>
      </c>
      <c r="B93" s="195">
        <f t="shared" si="99"/>
        <v>6</v>
      </c>
      <c r="C93" s="201">
        <f t="shared" si="117"/>
        <v>0</v>
      </c>
      <c r="D93" s="195">
        <f t="shared" si="100"/>
        <v>9</v>
      </c>
      <c r="E93" s="201">
        <f t="shared" si="101"/>
        <v>0</v>
      </c>
      <c r="F93" s="195">
        <f t="shared" si="102"/>
        <v>1</v>
      </c>
      <c r="G93" s="201">
        <f t="shared" si="103"/>
        <v>0</v>
      </c>
      <c r="H93" s="195">
        <f t="shared" si="104"/>
        <v>0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16</v>
      </c>
      <c r="U93" s="201">
        <f t="shared" si="118"/>
        <v>0</v>
      </c>
      <c r="V93" s="26"/>
      <c r="W93" s="4"/>
      <c r="X93">
        <f t="shared" si="134"/>
        <v>71</v>
      </c>
      <c r="Y93">
        <f t="shared" si="135"/>
        <v>67</v>
      </c>
      <c r="Z93">
        <f t="shared" si="136"/>
        <v>6</v>
      </c>
      <c r="AA93">
        <f t="shared" si="137"/>
        <v>0</v>
      </c>
      <c r="AB93">
        <f t="shared" si="138"/>
        <v>0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3</v>
      </c>
      <c r="AM93">
        <f t="shared" si="123"/>
        <v>0</v>
      </c>
      <c r="AN93">
        <f t="shared" si="124"/>
        <v>0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21</v>
      </c>
      <c r="BB93" s="190">
        <f t="shared" si="86"/>
        <v>26</v>
      </c>
      <c r="BC93" s="190">
        <f t="shared" si="87"/>
        <v>4</v>
      </c>
      <c r="BD93" s="190">
        <f t="shared" si="88"/>
        <v>0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1</v>
      </c>
      <c r="BO93" s="191">
        <v>1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53</v>
      </c>
      <c r="CB93" s="190">
        <v>61</v>
      </c>
      <c r="CC93" s="190">
        <v>5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2.75" x14ac:dyDescent="0.35">
      <c r="A94" s="27" t="s">
        <v>50</v>
      </c>
      <c r="B94" s="195">
        <f>X99</f>
        <v>8</v>
      </c>
      <c r="C94" s="201">
        <f>AL99</f>
        <v>0</v>
      </c>
      <c r="D94" s="195">
        <f>Y99</f>
        <v>11</v>
      </c>
      <c r="E94" s="201">
        <f>AM99</f>
        <v>0</v>
      </c>
      <c r="F94" s="195">
        <f>Z99</f>
        <v>1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20</v>
      </c>
      <c r="U94" s="201">
        <f t="shared" si="118"/>
        <v>0</v>
      </c>
      <c r="V94" s="26"/>
      <c r="W94" s="4"/>
      <c r="X94">
        <f t="shared" si="134"/>
        <v>86</v>
      </c>
      <c r="Y94">
        <f t="shared" si="135"/>
        <v>98</v>
      </c>
      <c r="Z94">
        <f t="shared" si="136"/>
        <v>7</v>
      </c>
      <c r="AA94">
        <f t="shared" si="137"/>
        <v>0</v>
      </c>
      <c r="AB94">
        <f t="shared" si="138"/>
        <v>0</v>
      </c>
      <c r="AC94">
        <f t="shared" si="139"/>
        <v>0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1</v>
      </c>
      <c r="AM94">
        <f t="shared" si="123"/>
        <v>0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31</v>
      </c>
      <c r="BB94" s="190">
        <f t="shared" si="86"/>
        <v>37</v>
      </c>
      <c r="BC94" s="190">
        <f t="shared" si="87"/>
        <v>2</v>
      </c>
      <c r="BD94" s="190">
        <f t="shared" si="88"/>
        <v>0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0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40</v>
      </c>
      <c r="CB94" s="190">
        <v>39</v>
      </c>
      <c r="CC94" s="190">
        <v>4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2.75" x14ac:dyDescent="0.35">
      <c r="A95" s="27" t="s">
        <v>51</v>
      </c>
      <c r="B95" s="195">
        <f>X100</f>
        <v>2</v>
      </c>
      <c r="C95" s="201">
        <f>AL100</f>
        <v>0</v>
      </c>
      <c r="D95" s="195">
        <f>Y100</f>
        <v>4</v>
      </c>
      <c r="E95" s="201">
        <f>AM100</f>
        <v>0</v>
      </c>
      <c r="F95" s="195">
        <f>Z100</f>
        <v>1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7</v>
      </c>
      <c r="U95" s="201">
        <f>SUM(C95,E95,G95,I95,K95,M95,O96,Q95,S95)</f>
        <v>0</v>
      </c>
      <c r="V95" s="26"/>
      <c r="W95" s="4"/>
      <c r="X95">
        <f t="shared" si="134"/>
        <v>78</v>
      </c>
      <c r="Y95">
        <f t="shared" si="135"/>
        <v>68</v>
      </c>
      <c r="Z95">
        <f t="shared" si="136"/>
        <v>5</v>
      </c>
      <c r="AA95">
        <f t="shared" si="137"/>
        <v>1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1</v>
      </c>
      <c r="AM95">
        <f t="shared" si="123"/>
        <v>0</v>
      </c>
      <c r="AN95">
        <f t="shared" si="124"/>
        <v>0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45</v>
      </c>
      <c r="BB95" s="190">
        <f t="shared" si="86"/>
        <v>32</v>
      </c>
      <c r="BC95" s="190">
        <f t="shared" si="87"/>
        <v>8</v>
      </c>
      <c r="BD95" s="190">
        <f t="shared" si="88"/>
        <v>0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9</v>
      </c>
      <c r="CB95" s="190">
        <v>14</v>
      </c>
      <c r="CC95" s="190">
        <v>0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15" thickBot="1" x14ac:dyDescent="0.4">
      <c r="A96" s="18" t="s">
        <v>52</v>
      </c>
      <c r="B96" s="195">
        <f>X101</f>
        <v>2</v>
      </c>
      <c r="C96" s="201">
        <f>AL101</f>
        <v>0</v>
      </c>
      <c r="D96" s="195">
        <f>Y101</f>
        <v>3</v>
      </c>
      <c r="E96" s="201">
        <f>AM101</f>
        <v>0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5</v>
      </c>
      <c r="U96" s="201">
        <f>SUM(C96,E96,G96,I96,K96,M96,O96,Q96,S96)</f>
        <v>0</v>
      </c>
      <c r="V96" s="26"/>
      <c r="W96" s="4"/>
      <c r="X96">
        <f t="shared" si="134"/>
        <v>19</v>
      </c>
      <c r="Y96">
        <f t="shared" si="135"/>
        <v>44</v>
      </c>
      <c r="Z96">
        <f t="shared" si="136"/>
        <v>5</v>
      </c>
      <c r="AA96">
        <f t="shared" si="137"/>
        <v>1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1</v>
      </c>
      <c r="AM96">
        <f t="shared" si="123"/>
        <v>1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77</v>
      </c>
      <c r="BB96" s="190">
        <f t="shared" si="86"/>
        <v>50</v>
      </c>
      <c r="BC96" s="190">
        <f t="shared" si="87"/>
        <v>8</v>
      </c>
      <c r="BD96" s="190">
        <f t="shared" si="88"/>
        <v>1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3</v>
      </c>
      <c r="CB96" s="190">
        <v>9</v>
      </c>
      <c r="CC96" s="190">
        <v>1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3.5" thickTop="1" thickBot="1" x14ac:dyDescent="0.4">
      <c r="A97" s="25" t="s">
        <v>53</v>
      </c>
      <c r="B97" s="196">
        <f>SUM(B73:B96)</f>
        <v>560</v>
      </c>
      <c r="C97" s="202">
        <f t="shared" ref="C97:Q97" si="148">SUM(C73:C96)</f>
        <v>20</v>
      </c>
      <c r="D97" s="196">
        <f t="shared" si="148"/>
        <v>588</v>
      </c>
      <c r="E97" s="202">
        <f t="shared" si="148"/>
        <v>9</v>
      </c>
      <c r="F97" s="196">
        <f t="shared" si="148"/>
        <v>58</v>
      </c>
      <c r="G97" s="202">
        <f t="shared" si="148"/>
        <v>2</v>
      </c>
      <c r="H97" s="196">
        <f t="shared" si="148"/>
        <v>2</v>
      </c>
      <c r="I97" s="202">
        <f t="shared" si="148"/>
        <v>0</v>
      </c>
      <c r="J97" s="196">
        <f t="shared" si="148"/>
        <v>0</v>
      </c>
      <c r="K97" s="202">
        <f t="shared" si="148"/>
        <v>0</v>
      </c>
      <c r="L97" s="196">
        <f t="shared" si="148"/>
        <v>0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1208</v>
      </c>
      <c r="U97" s="202">
        <f>SUM(U73:U96)</f>
        <v>31</v>
      </c>
      <c r="V97" s="26"/>
      <c r="W97" s="4"/>
      <c r="X97">
        <f t="shared" si="134"/>
        <v>6</v>
      </c>
      <c r="Y97">
        <f t="shared" si="135"/>
        <v>9</v>
      </c>
      <c r="Z97">
        <f t="shared" si="136"/>
        <v>1</v>
      </c>
      <c r="AA97">
        <f t="shared" si="137"/>
        <v>0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0</v>
      </c>
      <c r="AM97">
        <f t="shared" si="123"/>
        <v>0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86</v>
      </c>
      <c r="BB97" s="190">
        <f t="shared" si="86"/>
        <v>93</v>
      </c>
      <c r="BC97" s="190">
        <f t="shared" si="87"/>
        <v>9</v>
      </c>
      <c r="BD97" s="190">
        <f t="shared" si="88"/>
        <v>1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3</v>
      </c>
      <c r="CB97" s="190">
        <v>5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15" thickTop="1" x14ac:dyDescent="0.35">
      <c r="A98" s="27" t="s">
        <v>125</v>
      </c>
      <c r="B98" s="197">
        <f>B97/T97</f>
        <v>0.46357615894039733</v>
      </c>
      <c r="C98" s="203">
        <f>C97/T97</f>
        <v>1.6556291390728478E-2</v>
      </c>
      <c r="D98" s="197">
        <f>D97/T97</f>
        <v>0.48675496688741721</v>
      </c>
      <c r="E98" s="203">
        <f>E97/T97</f>
        <v>7.4503311258278145E-3</v>
      </c>
      <c r="F98" s="197">
        <f>F97/T97</f>
        <v>4.8013245033112585E-2</v>
      </c>
      <c r="G98" s="203">
        <f>G97/T97</f>
        <v>1.6556291390728477E-3</v>
      </c>
      <c r="H98" s="197">
        <f>H97/T97</f>
        <v>1.6556291390728477E-3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2.5662251655629138E-2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1</v>
      </c>
      <c r="CB98" s="190">
        <v>5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2.75" x14ac:dyDescent="0.35">
      <c r="A99" s="27" t="s">
        <v>111</v>
      </c>
      <c r="B99" s="198">
        <f>SUM(B79:B93)</f>
        <v>545</v>
      </c>
      <c r="C99" s="204">
        <f t="shared" ref="C99:U99" si="149">SUM(C79:C93)</f>
        <v>20</v>
      </c>
      <c r="D99" s="198">
        <f t="shared" si="149"/>
        <v>566</v>
      </c>
      <c r="E99" s="204">
        <f t="shared" si="149"/>
        <v>9</v>
      </c>
      <c r="F99" s="198">
        <f t="shared" si="149"/>
        <v>56</v>
      </c>
      <c r="G99" s="204">
        <f t="shared" si="149"/>
        <v>2</v>
      </c>
      <c r="H99" s="198">
        <f t="shared" si="149"/>
        <v>2</v>
      </c>
      <c r="I99" s="204">
        <f t="shared" si="149"/>
        <v>0</v>
      </c>
      <c r="J99" s="198">
        <f t="shared" si="149"/>
        <v>0</v>
      </c>
      <c r="K99" s="204">
        <f t="shared" si="149"/>
        <v>0</v>
      </c>
      <c r="L99" s="198">
        <f t="shared" si="149"/>
        <v>0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1169</v>
      </c>
      <c r="U99" s="204">
        <f t="shared" si="149"/>
        <v>31</v>
      </c>
      <c r="V99" s="26"/>
      <c r="W99" s="4"/>
      <c r="X99">
        <f t="shared" ref="X99:AI101" si="150">BA53</f>
        <v>8</v>
      </c>
      <c r="Y99">
        <f t="shared" si="150"/>
        <v>11</v>
      </c>
      <c r="Z99">
        <f t="shared" si="150"/>
        <v>1</v>
      </c>
      <c r="AA99">
        <f t="shared" si="150"/>
        <v>0</v>
      </c>
      <c r="AB99">
        <f t="shared" si="150"/>
        <v>0</v>
      </c>
      <c r="AC99">
        <f t="shared" si="150"/>
        <v>0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0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54</v>
      </c>
      <c r="BB99" s="190">
        <f t="shared" ref="BB99:BL99" si="152">BO93+CB93</f>
        <v>62</v>
      </c>
      <c r="BC99" s="190">
        <f t="shared" si="152"/>
        <v>5</v>
      </c>
      <c r="BD99" s="190">
        <f t="shared" si="152"/>
        <v>0</v>
      </c>
      <c r="BE99" s="190">
        <f t="shared" si="152"/>
        <v>0</v>
      </c>
      <c r="BF99" s="190">
        <f t="shared" si="152"/>
        <v>0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1</v>
      </c>
      <c r="CB99" s="190">
        <v>3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15" thickBot="1" x14ac:dyDescent="0.4">
      <c r="A100" s="18" t="s">
        <v>112</v>
      </c>
      <c r="B100" s="199">
        <f t="shared" ref="B100:U100" si="153">B97-B99</f>
        <v>15</v>
      </c>
      <c r="C100" s="205">
        <f t="shared" si="153"/>
        <v>0</v>
      </c>
      <c r="D100" s="199">
        <f t="shared" si="153"/>
        <v>22</v>
      </c>
      <c r="E100" s="205">
        <f t="shared" si="153"/>
        <v>0</v>
      </c>
      <c r="F100" s="199">
        <f t="shared" si="153"/>
        <v>2</v>
      </c>
      <c r="G100" s="205">
        <f t="shared" si="153"/>
        <v>0</v>
      </c>
      <c r="H100" s="199">
        <f t="shared" si="153"/>
        <v>0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0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39</v>
      </c>
      <c r="U100" s="205">
        <f t="shared" si="153"/>
        <v>0</v>
      </c>
      <c r="V100" s="28"/>
      <c r="W100" s="4"/>
      <c r="X100">
        <f t="shared" si="150"/>
        <v>2</v>
      </c>
      <c r="Y100">
        <f t="shared" si="150"/>
        <v>4</v>
      </c>
      <c r="Z100">
        <f t="shared" si="150"/>
        <v>1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0</v>
      </c>
      <c r="AM100">
        <f t="shared" ref="AM100:AM101" si="155">BO49</f>
        <v>0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40</v>
      </c>
      <c r="BB100" s="190">
        <f t="shared" ref="BB100:BB105" si="167">BO94+CB94</f>
        <v>39</v>
      </c>
      <c r="BC100" s="190">
        <f t="shared" ref="BC100:BC105" si="168">BP94+CC94</f>
        <v>4</v>
      </c>
      <c r="BD100" s="190">
        <f t="shared" ref="BD100:BD105" si="169">BQ94+CD94</f>
        <v>0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0</v>
      </c>
      <c r="CB100" s="190">
        <v>1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3.9" thickTop="1" thickBot="1" x14ac:dyDescent="0.4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1177</v>
      </c>
      <c r="J101" s="56"/>
      <c r="K101" s="53"/>
      <c r="L101" s="60" t="s">
        <v>56</v>
      </c>
      <c r="M101" s="54">
        <f>U97</f>
        <v>31</v>
      </c>
      <c r="N101" s="58"/>
      <c r="O101" s="47"/>
      <c r="P101" s="51"/>
      <c r="Q101" s="48"/>
      <c r="R101" s="49" t="s">
        <v>57</v>
      </c>
      <c r="S101" s="49"/>
      <c r="T101" s="52">
        <f>I101+M101*2</f>
        <v>1239</v>
      </c>
      <c r="U101" s="50"/>
      <c r="V101" s="29"/>
      <c r="W101" s="4"/>
      <c r="X101">
        <f>BA55</f>
        <v>2</v>
      </c>
      <c r="Y101">
        <f t="shared" si="150"/>
        <v>3</v>
      </c>
      <c r="Z101">
        <f t="shared" si="150"/>
        <v>0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0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9</v>
      </c>
      <c r="BB101" s="190">
        <f t="shared" si="167"/>
        <v>14</v>
      </c>
      <c r="BC101" s="190">
        <f t="shared" si="168"/>
        <v>0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0</v>
      </c>
      <c r="CB101" s="190">
        <v>0</v>
      </c>
      <c r="CC101" s="190">
        <v>1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15" thickTop="1" x14ac:dyDescent="0.35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26.241721854304636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22.741935483870968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3</v>
      </c>
      <c r="BB102" s="190">
        <f t="shared" si="167"/>
        <v>9</v>
      </c>
      <c r="BC102" s="190">
        <f t="shared" si="168"/>
        <v>1</v>
      </c>
      <c r="BD102" s="190">
        <f t="shared" si="169"/>
        <v>0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0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5">
      <c r="V103" s="31"/>
      <c r="BA103" s="190">
        <f t="shared" si="166"/>
        <v>3</v>
      </c>
      <c r="BB103" s="190">
        <f t="shared" si="167"/>
        <v>5</v>
      </c>
      <c r="BC103" s="190">
        <f t="shared" si="168"/>
        <v>0</v>
      </c>
      <c r="BD103" s="190">
        <f t="shared" si="169"/>
        <v>0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0</v>
      </c>
      <c r="CB103" s="190">
        <v>0</v>
      </c>
      <c r="CC103" s="190">
        <v>1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2.75" thickBot="1" x14ac:dyDescent="0.4">
      <c r="V104" s="31"/>
      <c r="BA104" s="190">
        <f t="shared" si="166"/>
        <v>1</v>
      </c>
      <c r="BB104" s="190">
        <f t="shared" si="167"/>
        <v>5</v>
      </c>
      <c r="BC104" s="190">
        <f t="shared" si="168"/>
        <v>0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1</v>
      </c>
      <c r="CB104" s="190">
        <v>1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2.75" thickBot="1" x14ac:dyDescent="0.4">
      <c r="AZ105" s="68" t="s">
        <v>80</v>
      </c>
      <c r="BA105" s="191">
        <f>BN99+CA99</f>
        <v>1</v>
      </c>
      <c r="BB105" s="191">
        <f t="shared" si="167"/>
        <v>3</v>
      </c>
      <c r="BC105" s="191">
        <f t="shared" si="168"/>
        <v>0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0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4</v>
      </c>
      <c r="CB105" s="190">
        <v>1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2.4" x14ac:dyDescent="0.35">
      <c r="BA106" s="191">
        <f t="shared" ref="BA106:BA128" si="178">BN100+CA100</f>
        <v>0</v>
      </c>
      <c r="BB106" s="191">
        <f t="shared" ref="BB106:BB129" si="179">BO100+CB100</f>
        <v>1</v>
      </c>
      <c r="BC106" s="191">
        <f t="shared" ref="BC106:BC129" si="180">BP100+CC100</f>
        <v>0</v>
      </c>
      <c r="BD106" s="191">
        <f t="shared" ref="BD106:BD129" si="181">BQ100+CD100</f>
        <v>0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4</v>
      </c>
      <c r="BO106" s="191">
        <v>1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21</v>
      </c>
      <c r="CB106" s="190">
        <v>7</v>
      </c>
      <c r="CC106" s="190">
        <v>2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2.4" x14ac:dyDescent="0.35">
      <c r="BA107" s="191">
        <f t="shared" si="178"/>
        <v>0</v>
      </c>
      <c r="BB107" s="191">
        <f t="shared" si="179"/>
        <v>0</v>
      </c>
      <c r="BC107" s="191">
        <f t="shared" si="180"/>
        <v>1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1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48</v>
      </c>
      <c r="CB107" s="190">
        <v>41</v>
      </c>
      <c r="CC107" s="190">
        <v>5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2.4" x14ac:dyDescent="0.35">
      <c r="BA108" s="191">
        <f t="shared" si="178"/>
        <v>0</v>
      </c>
      <c r="BB108" s="191">
        <f t="shared" si="179"/>
        <v>0</v>
      </c>
      <c r="BC108" s="191">
        <f t="shared" si="180"/>
        <v>0</v>
      </c>
      <c r="BD108" s="191">
        <f t="shared" si="181"/>
        <v>0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0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36</v>
      </c>
      <c r="CB108" s="190">
        <v>24</v>
      </c>
      <c r="CC108" s="190">
        <v>5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2.4" x14ac:dyDescent="0.35">
      <c r="BA109" s="191">
        <f t="shared" si="178"/>
        <v>0</v>
      </c>
      <c r="BB109" s="191">
        <f t="shared" si="179"/>
        <v>0</v>
      </c>
      <c r="BC109" s="191">
        <f t="shared" si="180"/>
        <v>1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1</v>
      </c>
      <c r="BO109" s="191">
        <v>1</v>
      </c>
      <c r="BP109" s="191">
        <v>1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39</v>
      </c>
      <c r="CB109" s="190">
        <v>38</v>
      </c>
      <c r="CC109" s="190">
        <v>2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2.4" x14ac:dyDescent="0.35">
      <c r="BA110" s="191">
        <f t="shared" si="178"/>
        <v>1</v>
      </c>
      <c r="BB110" s="191">
        <f t="shared" si="179"/>
        <v>1</v>
      </c>
      <c r="BC110" s="191">
        <f t="shared" si="180"/>
        <v>0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3</v>
      </c>
      <c r="BO110" s="191">
        <v>1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48</v>
      </c>
      <c r="CB110" s="190">
        <v>35</v>
      </c>
      <c r="CC110" s="190">
        <v>4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2.4" x14ac:dyDescent="0.35">
      <c r="BA111" s="191">
        <f t="shared" si="178"/>
        <v>4</v>
      </c>
      <c r="BB111" s="191">
        <f t="shared" si="179"/>
        <v>1</v>
      </c>
      <c r="BC111" s="191">
        <f t="shared" si="180"/>
        <v>0</v>
      </c>
      <c r="BD111" s="191">
        <f t="shared" si="181"/>
        <v>0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0</v>
      </c>
      <c r="BO111" s="191">
        <v>2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31</v>
      </c>
      <c r="CB111" s="190">
        <v>40</v>
      </c>
      <c r="CC111" s="190">
        <v>4</v>
      </c>
      <c r="CD111" s="190">
        <v>1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2.4" x14ac:dyDescent="0.35">
      <c r="BA112" s="191">
        <f t="shared" si="178"/>
        <v>25</v>
      </c>
      <c r="BB112" s="191">
        <f t="shared" si="179"/>
        <v>8</v>
      </c>
      <c r="BC112" s="191">
        <f t="shared" si="180"/>
        <v>2</v>
      </c>
      <c r="BD112" s="191">
        <f t="shared" si="181"/>
        <v>0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1</v>
      </c>
      <c r="BO112" s="191">
        <v>2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46</v>
      </c>
      <c r="CB112" s="190">
        <v>31</v>
      </c>
      <c r="CC112" s="190">
        <v>1</v>
      </c>
      <c r="CD112" s="190">
        <v>1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2.4" x14ac:dyDescent="0.35">
      <c r="BA113" s="191">
        <f t="shared" si="178"/>
        <v>49</v>
      </c>
      <c r="BB113" s="191">
        <f t="shared" si="179"/>
        <v>41</v>
      </c>
      <c r="BC113" s="191">
        <f t="shared" si="180"/>
        <v>5</v>
      </c>
      <c r="BD113" s="191">
        <f t="shared" si="181"/>
        <v>0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2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39</v>
      </c>
      <c r="CB113" s="190">
        <v>34</v>
      </c>
      <c r="CC113" s="190">
        <v>5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2.4" x14ac:dyDescent="0.35">
      <c r="BA114" s="191">
        <f t="shared" si="178"/>
        <v>36</v>
      </c>
      <c r="BB114" s="191">
        <f t="shared" si="179"/>
        <v>24</v>
      </c>
      <c r="BC114" s="191">
        <f t="shared" si="180"/>
        <v>5</v>
      </c>
      <c r="BD114" s="191">
        <f t="shared" si="181"/>
        <v>0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1</v>
      </c>
      <c r="BO114" s="191">
        <v>2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53</v>
      </c>
      <c r="CB114" s="190">
        <v>51</v>
      </c>
      <c r="CC114" s="190">
        <v>3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2.4" x14ac:dyDescent="0.35">
      <c r="BA115" s="191">
        <f t="shared" si="178"/>
        <v>40</v>
      </c>
      <c r="BB115" s="191">
        <f t="shared" si="179"/>
        <v>39</v>
      </c>
      <c r="BC115" s="191">
        <f t="shared" si="180"/>
        <v>3</v>
      </c>
      <c r="BD115" s="191">
        <f t="shared" si="181"/>
        <v>0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1</v>
      </c>
      <c r="BO115" s="191">
        <v>1</v>
      </c>
      <c r="BP115" s="191">
        <v>1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100</v>
      </c>
      <c r="CB115" s="190">
        <v>80</v>
      </c>
      <c r="CC115" s="190">
        <v>7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5">
      <c r="BA116" s="191">
        <f t="shared" si="178"/>
        <v>51</v>
      </c>
      <c r="BB116" s="191">
        <f t="shared" si="179"/>
        <v>36</v>
      </c>
      <c r="BC116" s="191">
        <f t="shared" si="180"/>
        <v>4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0</v>
      </c>
      <c r="BO116" s="191">
        <v>1</v>
      </c>
      <c r="BP116" s="191">
        <v>1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77</v>
      </c>
      <c r="CB116" s="190">
        <v>77</v>
      </c>
      <c r="CC116" s="190">
        <v>7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2.4" x14ac:dyDescent="0.35">
      <c r="BA117" s="191">
        <f t="shared" si="178"/>
        <v>31</v>
      </c>
      <c r="BB117" s="191">
        <f t="shared" si="179"/>
        <v>42</v>
      </c>
      <c r="BC117" s="191">
        <f t="shared" si="180"/>
        <v>4</v>
      </c>
      <c r="BD117" s="191">
        <f t="shared" si="181"/>
        <v>1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1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75</v>
      </c>
      <c r="CB117" s="190">
        <v>62</v>
      </c>
      <c r="CC117" s="190">
        <v>3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2.4" x14ac:dyDescent="0.35">
      <c r="BA118" s="191">
        <f t="shared" si="178"/>
        <v>47</v>
      </c>
      <c r="BB118" s="191">
        <f t="shared" si="179"/>
        <v>33</v>
      </c>
      <c r="BC118" s="191">
        <f t="shared" si="180"/>
        <v>1</v>
      </c>
      <c r="BD118" s="191">
        <f t="shared" si="181"/>
        <v>1</v>
      </c>
      <c r="BE118" s="191">
        <f t="shared" si="182"/>
        <v>0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1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25</v>
      </c>
      <c r="CB118" s="190">
        <v>33</v>
      </c>
      <c r="CC118" s="190">
        <v>6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2.4" x14ac:dyDescent="0.35">
      <c r="BA119" s="191">
        <f t="shared" si="178"/>
        <v>41</v>
      </c>
      <c r="BB119" s="191">
        <f t="shared" si="179"/>
        <v>34</v>
      </c>
      <c r="BC119" s="191">
        <f t="shared" si="180"/>
        <v>5</v>
      </c>
      <c r="BD119" s="191">
        <f t="shared" si="181"/>
        <v>0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14</v>
      </c>
      <c r="CB119" s="190">
        <v>11</v>
      </c>
      <c r="CC119" s="190">
        <v>0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2.4" x14ac:dyDescent="0.35">
      <c r="BA120" s="191">
        <f t="shared" si="178"/>
        <v>54</v>
      </c>
      <c r="BB120" s="191">
        <f t="shared" si="179"/>
        <v>53</v>
      </c>
      <c r="BC120" s="191">
        <f t="shared" si="180"/>
        <v>3</v>
      </c>
      <c r="BD120" s="191">
        <f t="shared" si="181"/>
        <v>0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4</v>
      </c>
      <c r="CB120" s="190">
        <v>5</v>
      </c>
      <c r="CC120" s="190">
        <v>3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2.75" x14ac:dyDescent="0.35">
      <c r="V121" s="37" t="s">
        <v>62</v>
      </c>
      <c r="W121" s="4"/>
      <c r="BA121" s="191">
        <f t="shared" si="178"/>
        <v>101</v>
      </c>
      <c r="BB121" s="191">
        <f t="shared" si="179"/>
        <v>81</v>
      </c>
      <c r="BC121" s="191">
        <f t="shared" si="180"/>
        <v>8</v>
      </c>
      <c r="BD121" s="191">
        <f t="shared" si="181"/>
        <v>0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4</v>
      </c>
      <c r="CB121" s="190">
        <v>3</v>
      </c>
      <c r="CC121" s="190">
        <v>1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2.75" x14ac:dyDescent="0.35">
      <c r="V122" s="37" t="s">
        <v>63</v>
      </c>
      <c r="W122" s="4"/>
      <c r="BA122" s="191">
        <f t="shared" si="178"/>
        <v>77</v>
      </c>
      <c r="BB122" s="191">
        <f t="shared" si="179"/>
        <v>78</v>
      </c>
      <c r="BC122" s="191">
        <f t="shared" si="180"/>
        <v>8</v>
      </c>
      <c r="BD122" s="191">
        <f t="shared" si="181"/>
        <v>0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3</v>
      </c>
      <c r="CB122" s="190">
        <v>1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2.75" x14ac:dyDescent="0.35">
      <c r="V123" s="37" t="s">
        <v>64</v>
      </c>
      <c r="W123" s="4"/>
      <c r="BA123" s="191">
        <f t="shared" si="178"/>
        <v>76</v>
      </c>
      <c r="BB123" s="191">
        <f t="shared" si="179"/>
        <v>62</v>
      </c>
      <c r="BC123" s="191">
        <f t="shared" si="180"/>
        <v>3</v>
      </c>
      <c r="BD123" s="191">
        <f t="shared" si="181"/>
        <v>0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4</v>
      </c>
      <c r="CB123" s="190">
        <v>0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15" thickBot="1" x14ac:dyDescent="0.4">
      <c r="V124" s="37" t="s">
        <v>65</v>
      </c>
      <c r="W124" s="4"/>
      <c r="BA124" s="191">
        <f t="shared" si="178"/>
        <v>26</v>
      </c>
      <c r="BB124" s="191">
        <f t="shared" si="179"/>
        <v>33</v>
      </c>
      <c r="BC124" s="191">
        <f t="shared" si="180"/>
        <v>6</v>
      </c>
      <c r="BD124" s="191">
        <f t="shared" si="181"/>
        <v>0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4</v>
      </c>
      <c r="CB124" s="190">
        <v>1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15" thickBot="1" x14ac:dyDescent="0.4">
      <c r="V125" s="37" t="s">
        <v>66</v>
      </c>
      <c r="W125" s="4"/>
      <c r="BA125" s="191">
        <f t="shared" si="178"/>
        <v>14</v>
      </c>
      <c r="BB125" s="191">
        <f t="shared" si="179"/>
        <v>11</v>
      </c>
      <c r="BC125" s="191">
        <f t="shared" si="180"/>
        <v>0</v>
      </c>
      <c r="BD125" s="191">
        <f t="shared" si="181"/>
        <v>0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0</v>
      </c>
      <c r="CB125" s="190">
        <v>2</v>
      </c>
      <c r="CC125" s="190">
        <v>1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2.75" x14ac:dyDescent="0.35">
      <c r="V126" s="37" t="s">
        <v>67</v>
      </c>
      <c r="W126" s="4"/>
      <c r="BA126" s="191">
        <f t="shared" si="178"/>
        <v>4</v>
      </c>
      <c r="BB126" s="191">
        <f t="shared" si="179"/>
        <v>5</v>
      </c>
      <c r="BC126" s="191">
        <f t="shared" si="180"/>
        <v>3</v>
      </c>
      <c r="BD126" s="191">
        <f t="shared" si="181"/>
        <v>0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1</v>
      </c>
      <c r="CB126" s="190">
        <v>1</v>
      </c>
      <c r="CC126" s="190">
        <v>1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2.75" x14ac:dyDescent="0.35">
      <c r="V127" s="37" t="s">
        <v>68</v>
      </c>
      <c r="W127" s="4"/>
      <c r="BA127" s="191">
        <f t="shared" si="178"/>
        <v>4</v>
      </c>
      <c r="BB127" s="191">
        <f t="shared" si="179"/>
        <v>3</v>
      </c>
      <c r="BC127" s="191">
        <f t="shared" si="180"/>
        <v>1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0</v>
      </c>
      <c r="CB127" s="190">
        <v>0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15" thickBot="1" x14ac:dyDescent="0.4">
      <c r="A128" s="38">
        <f>(H97+J97+L97+N97+P97+R97)/T97</f>
        <v>1.6556291390728477E-3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3</v>
      </c>
      <c r="BB128" s="191">
        <f t="shared" si="179"/>
        <v>1</v>
      </c>
      <c r="BC128" s="191">
        <f t="shared" si="180"/>
        <v>0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0</v>
      </c>
      <c r="CB128" s="190">
        <v>1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15" thickBot="1" x14ac:dyDescent="0.4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4</v>
      </c>
      <c r="BB129" s="192">
        <f t="shared" si="179"/>
        <v>0</v>
      </c>
      <c r="BC129" s="192">
        <f t="shared" si="180"/>
        <v>0</v>
      </c>
      <c r="BD129" s="192">
        <f t="shared" si="181"/>
        <v>0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2</v>
      </c>
      <c r="CB129" s="190">
        <v>2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15" thickBot="1" x14ac:dyDescent="0.4">
      <c r="V130" s="40"/>
      <c r="AX130" s="36"/>
      <c r="BA130" s="192">
        <f t="shared" ref="BA130:BA152" si="190">BN124+CA124</f>
        <v>4</v>
      </c>
      <c r="BB130" s="192">
        <f t="shared" ref="BB130:BB153" si="191">BO124+CB124</f>
        <v>1</v>
      </c>
      <c r="BC130" s="192">
        <f t="shared" ref="BC130:BC153" si="192">BP124+CC124</f>
        <v>0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5</v>
      </c>
      <c r="CB130" s="190">
        <v>3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.25" thickBot="1" x14ac:dyDescent="0.55000000000000004">
      <c r="A131" s="261" t="str">
        <f>A1</f>
        <v>Comptages vitesse TV/PL à Montreuil</v>
      </c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3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0</v>
      </c>
      <c r="BB131" s="192">
        <f t="shared" si="191"/>
        <v>2</v>
      </c>
      <c r="BC131" s="192">
        <f t="shared" si="192"/>
        <v>1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1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10</v>
      </c>
      <c r="CB131" s="190">
        <v>9</v>
      </c>
      <c r="CC131" s="190">
        <v>2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" customHeight="1" x14ac:dyDescent="0.4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1</v>
      </c>
      <c r="BB132" s="192">
        <f t="shared" si="191"/>
        <v>1</v>
      </c>
      <c r="BC132" s="192">
        <f t="shared" si="192"/>
        <v>1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16</v>
      </c>
      <c r="CB132" s="190">
        <v>16</v>
      </c>
      <c r="CC132" s="190">
        <v>0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.15" x14ac:dyDescent="0.4">
      <c r="A133" s="4" t="s">
        <v>75</v>
      </c>
      <c r="E133" s="106" t="str">
        <f>BC5</f>
        <v>mercredi 24 mars 2021</v>
      </c>
      <c r="I133" s="107" t="str">
        <f>I3</f>
        <v>Entre</v>
      </c>
      <c r="J133" s="108" t="str">
        <f>J3</f>
        <v>Boulevard Jeanne d'Arc</v>
      </c>
      <c r="K133" s="4"/>
      <c r="L133" s="11"/>
      <c r="M133" s="4"/>
      <c r="N133" s="4"/>
      <c r="O133" s="4" t="str">
        <f>O3</f>
        <v>Et</v>
      </c>
      <c r="P133" s="61" t="str">
        <f>P3</f>
        <v>Rue des Plâtrières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0</v>
      </c>
      <c r="BB133" s="192">
        <f t="shared" si="191"/>
        <v>0</v>
      </c>
      <c r="BC133" s="192">
        <f t="shared" si="192"/>
        <v>0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0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28</v>
      </c>
      <c r="CB133" s="190">
        <v>21</v>
      </c>
      <c r="CC133" s="190">
        <v>1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2.75" thickBot="1" x14ac:dyDescent="0.4">
      <c r="A134" s="57" t="s">
        <v>4</v>
      </c>
      <c r="BA134" s="192">
        <f t="shared" si="190"/>
        <v>0</v>
      </c>
      <c r="BB134" s="192">
        <f t="shared" si="191"/>
        <v>1</v>
      </c>
      <c r="BC134" s="192">
        <f t="shared" si="192"/>
        <v>0</v>
      </c>
      <c r="BD134" s="192">
        <f t="shared" si="193"/>
        <v>0</v>
      </c>
      <c r="BE134" s="192">
        <f t="shared" si="194"/>
        <v>0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1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33</v>
      </c>
      <c r="CB134" s="190">
        <v>32</v>
      </c>
      <c r="CC134" s="190">
        <v>3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2.75" thickTop="1" x14ac:dyDescent="0.35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2</v>
      </c>
      <c r="BB135" s="192">
        <f t="shared" si="191"/>
        <v>2</v>
      </c>
      <c r="BC135" s="192">
        <f t="shared" si="192"/>
        <v>0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2</v>
      </c>
      <c r="BO135" s="191">
        <v>2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30</v>
      </c>
      <c r="CB135" s="190">
        <v>31</v>
      </c>
      <c r="CC135" s="190">
        <v>2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2.75" thickBot="1" x14ac:dyDescent="0.4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5</v>
      </c>
      <c r="BB136" s="192">
        <f t="shared" si="191"/>
        <v>3</v>
      </c>
      <c r="BC136" s="192">
        <f t="shared" si="192"/>
        <v>0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0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30</v>
      </c>
      <c r="CB136" s="190">
        <v>34</v>
      </c>
      <c r="CC136" s="190">
        <v>2</v>
      </c>
      <c r="CD136" s="190">
        <v>1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3.9" thickTop="1" thickBot="1" x14ac:dyDescent="0.4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11</v>
      </c>
      <c r="BB137" s="192">
        <f t="shared" si="191"/>
        <v>9</v>
      </c>
      <c r="BC137" s="192">
        <f t="shared" si="192"/>
        <v>2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0</v>
      </c>
      <c r="BO137" s="191">
        <v>1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24</v>
      </c>
      <c r="CB137" s="190">
        <v>20</v>
      </c>
      <c r="CC137" s="190">
        <v>2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5.4" thickTop="1" x14ac:dyDescent="0.4">
      <c r="A138" s="27" t="s">
        <v>29</v>
      </c>
      <c r="B138" s="195">
        <f t="shared" ref="B138:B154" si="202">X146</f>
        <v>0</v>
      </c>
      <c r="C138" s="201">
        <f t="shared" ref="C138:C154" si="203">AL146</f>
        <v>0</v>
      </c>
      <c r="D138" s="195">
        <f t="shared" ref="D138:D154" si="204">Y146</f>
        <v>2</v>
      </c>
      <c r="E138" s="201">
        <f t="shared" ref="E138:E154" si="205">AM146</f>
        <v>0</v>
      </c>
      <c r="F138" s="195">
        <f t="shared" ref="F138:F154" si="206">Z146</f>
        <v>0</v>
      </c>
      <c r="G138" s="201">
        <f t="shared" ref="G138:G154" si="207">AN146</f>
        <v>0</v>
      </c>
      <c r="H138" s="195">
        <f t="shared" ref="H138:H154" si="208">AA146</f>
        <v>0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2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16</v>
      </c>
      <c r="BB138" s="192">
        <f t="shared" si="191"/>
        <v>16</v>
      </c>
      <c r="BC138" s="192">
        <f t="shared" si="192"/>
        <v>0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1</v>
      </c>
      <c r="BO138" s="191">
        <v>1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31</v>
      </c>
      <c r="CB138" s="190">
        <v>37</v>
      </c>
      <c r="CC138" s="190">
        <v>5</v>
      </c>
      <c r="CD138" s="190">
        <v>1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2.75" x14ac:dyDescent="0.35">
      <c r="A139" s="27" t="s">
        <v>30</v>
      </c>
      <c r="B139" s="195">
        <f t="shared" si="202"/>
        <v>0</v>
      </c>
      <c r="C139" s="201">
        <f t="shared" si="203"/>
        <v>0</v>
      </c>
      <c r="D139" s="195">
        <f t="shared" si="204"/>
        <v>0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0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28</v>
      </c>
      <c r="BB139" s="192">
        <f t="shared" si="191"/>
        <v>21</v>
      </c>
      <c r="BC139" s="192">
        <f t="shared" si="192"/>
        <v>1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25</v>
      </c>
      <c r="CB139" s="190">
        <v>27</v>
      </c>
      <c r="CC139" s="190">
        <v>4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2.75" x14ac:dyDescent="0.35">
      <c r="A140" s="27" t="s">
        <v>31</v>
      </c>
      <c r="B140" s="195">
        <f t="shared" si="202"/>
        <v>0</v>
      </c>
      <c r="C140" s="201">
        <f t="shared" si="203"/>
        <v>0</v>
      </c>
      <c r="D140" s="195">
        <f t="shared" si="204"/>
        <v>0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0</v>
      </c>
      <c r="U140" s="201">
        <f t="shared" si="220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34</v>
      </c>
      <c r="BB140" s="192">
        <f t="shared" si="191"/>
        <v>32</v>
      </c>
      <c r="BC140" s="192">
        <f t="shared" si="192"/>
        <v>3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0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38</v>
      </c>
      <c r="CB140" s="190">
        <v>32</v>
      </c>
      <c r="CC140" s="190">
        <v>6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2.75" x14ac:dyDescent="0.35">
      <c r="A141" s="27" t="s">
        <v>32</v>
      </c>
      <c r="B141" s="195">
        <f t="shared" si="202"/>
        <v>0</v>
      </c>
      <c r="C141" s="201">
        <f t="shared" si="203"/>
        <v>0</v>
      </c>
      <c r="D141" s="195">
        <f t="shared" si="204"/>
        <v>0</v>
      </c>
      <c r="E141" s="201">
        <f t="shared" si="205"/>
        <v>0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0</v>
      </c>
      <c r="U141" s="201">
        <f t="shared" si="220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32</v>
      </c>
      <c r="BB141" s="192">
        <f t="shared" si="191"/>
        <v>33</v>
      </c>
      <c r="BC141" s="192">
        <f t="shared" si="192"/>
        <v>2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0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32</v>
      </c>
      <c r="CB141" s="190">
        <v>33</v>
      </c>
      <c r="CC141" s="190">
        <v>1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2.75" x14ac:dyDescent="0.35">
      <c r="A142" s="27" t="s">
        <v>33</v>
      </c>
      <c r="B142" s="195">
        <f t="shared" si="202"/>
        <v>0</v>
      </c>
      <c r="C142" s="201">
        <f t="shared" si="203"/>
        <v>0</v>
      </c>
      <c r="D142" s="195">
        <f t="shared" si="204"/>
        <v>0</v>
      </c>
      <c r="E142" s="201">
        <f t="shared" si="205"/>
        <v>0</v>
      </c>
      <c r="F142" s="195">
        <f t="shared" si="206"/>
        <v>0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0</v>
      </c>
      <c r="U142" s="201">
        <f t="shared" si="220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30</v>
      </c>
      <c r="BB142" s="192">
        <f t="shared" si="191"/>
        <v>34</v>
      </c>
      <c r="BC142" s="192">
        <f t="shared" si="192"/>
        <v>2</v>
      </c>
      <c r="BD142" s="192">
        <f t="shared" si="193"/>
        <v>1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0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12</v>
      </c>
      <c r="CB142" s="190">
        <v>18</v>
      </c>
      <c r="CC142" s="190">
        <v>2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.15" x14ac:dyDescent="0.4">
      <c r="A143" s="27" t="s">
        <v>34</v>
      </c>
      <c r="B143" s="195">
        <f t="shared" si="202"/>
        <v>2</v>
      </c>
      <c r="C143" s="201">
        <f t="shared" si="203"/>
        <v>0</v>
      </c>
      <c r="D143" s="195">
        <f t="shared" si="204"/>
        <v>1</v>
      </c>
      <c r="E143" s="201">
        <f t="shared" si="205"/>
        <v>0</v>
      </c>
      <c r="F143" s="195">
        <f t="shared" si="206"/>
        <v>0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3</v>
      </c>
      <c r="U143" s="201">
        <f t="shared" si="220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24</v>
      </c>
      <c r="BB143" s="192">
        <f t="shared" si="191"/>
        <v>21</v>
      </c>
      <c r="BC143" s="192">
        <f t="shared" si="192"/>
        <v>2</v>
      </c>
      <c r="BD143" s="192">
        <f t="shared" si="193"/>
        <v>0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7</v>
      </c>
      <c r="CB143" s="190">
        <v>7</v>
      </c>
      <c r="CC143" s="190">
        <v>1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2.75" x14ac:dyDescent="0.35">
      <c r="A144" s="27" t="s">
        <v>35</v>
      </c>
      <c r="B144" s="195">
        <f t="shared" si="202"/>
        <v>0</v>
      </c>
      <c r="C144" s="201">
        <f t="shared" si="203"/>
        <v>0</v>
      </c>
      <c r="D144" s="195">
        <f t="shared" si="204"/>
        <v>3</v>
      </c>
      <c r="E144" s="201">
        <f t="shared" si="205"/>
        <v>0</v>
      </c>
      <c r="F144" s="195">
        <f t="shared" si="206"/>
        <v>1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4</v>
      </c>
      <c r="U144" s="201">
        <f t="shared" si="220"/>
        <v>0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32</v>
      </c>
      <c r="BB144" s="192">
        <f t="shared" si="191"/>
        <v>38</v>
      </c>
      <c r="BC144" s="192">
        <f t="shared" si="192"/>
        <v>5</v>
      </c>
      <c r="BD144" s="192">
        <f t="shared" si="193"/>
        <v>1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5</v>
      </c>
      <c r="CB144" s="190">
        <v>5</v>
      </c>
      <c r="CC144" s="190">
        <v>2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2.75" x14ac:dyDescent="0.35">
      <c r="A145" s="27" t="s">
        <v>36</v>
      </c>
      <c r="B145" s="195">
        <f t="shared" si="202"/>
        <v>28</v>
      </c>
      <c r="C145" s="201">
        <f t="shared" si="203"/>
        <v>5</v>
      </c>
      <c r="D145" s="195">
        <f t="shared" si="204"/>
        <v>16</v>
      </c>
      <c r="E145" s="201">
        <f t="shared" si="205"/>
        <v>1</v>
      </c>
      <c r="F145" s="195">
        <f t="shared" si="206"/>
        <v>3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47</v>
      </c>
      <c r="U145" s="201">
        <f t="shared" si="220"/>
        <v>6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25</v>
      </c>
      <c r="BB145" s="192">
        <f t="shared" si="191"/>
        <v>27</v>
      </c>
      <c r="BC145" s="192">
        <f t="shared" si="192"/>
        <v>4</v>
      </c>
      <c r="BD145" s="192">
        <f t="shared" si="193"/>
        <v>0</v>
      </c>
      <c r="BE145" s="192">
        <f t="shared" si="194"/>
        <v>0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5</v>
      </c>
      <c r="CB145" s="190">
        <v>2</v>
      </c>
      <c r="CC145" s="190">
        <v>1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2.75" x14ac:dyDescent="0.35">
      <c r="A146" s="27" t="s">
        <v>37</v>
      </c>
      <c r="B146" s="195">
        <f t="shared" si="202"/>
        <v>32</v>
      </c>
      <c r="C146" s="201">
        <f t="shared" si="203"/>
        <v>1</v>
      </c>
      <c r="D146" s="195">
        <f t="shared" si="204"/>
        <v>41</v>
      </c>
      <c r="E146" s="201">
        <f t="shared" si="205"/>
        <v>1</v>
      </c>
      <c r="F146" s="195">
        <f t="shared" si="206"/>
        <v>5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78</v>
      </c>
      <c r="U146" s="201">
        <f t="shared" si="220"/>
        <v>2</v>
      </c>
      <c r="V146" s="26"/>
      <c r="W146" s="4"/>
      <c r="X146">
        <f>BA56</f>
        <v>0</v>
      </c>
      <c r="Y146">
        <f t="shared" ref="Y146:AI146" si="222">BB56</f>
        <v>2</v>
      </c>
      <c r="Z146">
        <f t="shared" si="222"/>
        <v>0</v>
      </c>
      <c r="AA146">
        <f t="shared" si="222"/>
        <v>0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38</v>
      </c>
      <c r="BB146" s="192">
        <f t="shared" si="191"/>
        <v>32</v>
      </c>
      <c r="BC146" s="192">
        <f t="shared" si="192"/>
        <v>6</v>
      </c>
      <c r="BD146" s="192">
        <f t="shared" si="193"/>
        <v>0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4</v>
      </c>
      <c r="CB146" s="190">
        <v>4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2.75" x14ac:dyDescent="0.35">
      <c r="A147" s="27" t="s">
        <v>38</v>
      </c>
      <c r="B147" s="195">
        <f t="shared" si="202"/>
        <v>28</v>
      </c>
      <c r="C147" s="201">
        <f t="shared" si="203"/>
        <v>0</v>
      </c>
      <c r="D147" s="195">
        <f t="shared" si="204"/>
        <v>45</v>
      </c>
      <c r="E147" s="201">
        <f t="shared" si="205"/>
        <v>1</v>
      </c>
      <c r="F147" s="195">
        <f t="shared" si="206"/>
        <v>7</v>
      </c>
      <c r="G147" s="201">
        <f t="shared" si="207"/>
        <v>0</v>
      </c>
      <c r="H147" s="195">
        <f t="shared" si="208"/>
        <v>0</v>
      </c>
      <c r="I147" s="201">
        <f t="shared" si="209"/>
        <v>0</v>
      </c>
      <c r="J147" s="195">
        <f t="shared" si="210"/>
        <v>0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80</v>
      </c>
      <c r="U147" s="201">
        <f t="shared" si="220"/>
        <v>1</v>
      </c>
      <c r="V147" s="26"/>
      <c r="W147" s="4"/>
      <c r="X147">
        <f t="shared" ref="X147:X162" si="224">BA57</f>
        <v>0</v>
      </c>
      <c r="Y147">
        <f t="shared" ref="Y147:Y162" si="225">BB57</f>
        <v>0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32</v>
      </c>
      <c r="BB147" s="192">
        <f t="shared" si="191"/>
        <v>33</v>
      </c>
      <c r="BC147" s="192">
        <f t="shared" si="192"/>
        <v>1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2</v>
      </c>
      <c r="CB147" s="190">
        <v>2</v>
      </c>
      <c r="CC147" s="190">
        <v>1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15" thickBot="1" x14ac:dyDescent="0.4">
      <c r="A148" s="27" t="s">
        <v>39</v>
      </c>
      <c r="B148" s="195">
        <f t="shared" si="202"/>
        <v>28</v>
      </c>
      <c r="C148" s="201">
        <f t="shared" si="203"/>
        <v>2</v>
      </c>
      <c r="D148" s="195">
        <f t="shared" si="204"/>
        <v>23</v>
      </c>
      <c r="E148" s="201">
        <f t="shared" si="205"/>
        <v>1</v>
      </c>
      <c r="F148" s="195">
        <f t="shared" si="206"/>
        <v>3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0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54</v>
      </c>
      <c r="U148" s="201">
        <f t="shared" si="220"/>
        <v>3</v>
      </c>
      <c r="V148" s="26"/>
      <c r="W148" s="4"/>
      <c r="X148">
        <f t="shared" si="224"/>
        <v>0</v>
      </c>
      <c r="Y148">
        <f t="shared" si="225"/>
        <v>0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0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12</v>
      </c>
      <c r="BB148" s="192">
        <f t="shared" si="191"/>
        <v>18</v>
      </c>
      <c r="BC148" s="192">
        <f t="shared" si="192"/>
        <v>2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1</v>
      </c>
      <c r="CB148" s="190">
        <v>1</v>
      </c>
      <c r="CC148" s="190">
        <v>1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15" thickBot="1" x14ac:dyDescent="0.4">
      <c r="A149" s="27" t="s">
        <v>40</v>
      </c>
      <c r="B149" s="195">
        <f t="shared" si="202"/>
        <v>38</v>
      </c>
      <c r="C149" s="201">
        <f t="shared" si="203"/>
        <v>3</v>
      </c>
      <c r="D149" s="195">
        <f t="shared" si="204"/>
        <v>38</v>
      </c>
      <c r="E149" s="201">
        <f t="shared" si="205"/>
        <v>1</v>
      </c>
      <c r="F149" s="195">
        <f t="shared" si="206"/>
        <v>1</v>
      </c>
      <c r="G149" s="201">
        <f t="shared" si="207"/>
        <v>0</v>
      </c>
      <c r="H149" s="195">
        <f t="shared" si="208"/>
        <v>1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78</v>
      </c>
      <c r="U149" s="201">
        <f t="shared" si="220"/>
        <v>4</v>
      </c>
      <c r="V149" s="26"/>
      <c r="W149" s="4"/>
      <c r="X149">
        <f t="shared" si="224"/>
        <v>0</v>
      </c>
      <c r="Y149">
        <f t="shared" si="225"/>
        <v>0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0</v>
      </c>
      <c r="AM149">
        <f t="shared" si="237"/>
        <v>0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7</v>
      </c>
      <c r="BB149" s="192">
        <f t="shared" si="191"/>
        <v>7</v>
      </c>
      <c r="BC149" s="192">
        <f t="shared" si="192"/>
        <v>1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1</v>
      </c>
      <c r="CB149" s="190">
        <v>1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2.75" x14ac:dyDescent="0.35">
      <c r="A150" s="27" t="s">
        <v>41</v>
      </c>
      <c r="B150" s="195">
        <f t="shared" si="202"/>
        <v>47</v>
      </c>
      <c r="C150" s="201">
        <f t="shared" si="203"/>
        <v>4</v>
      </c>
      <c r="D150" s="195">
        <f t="shared" si="204"/>
        <v>27</v>
      </c>
      <c r="E150" s="201">
        <f t="shared" si="205"/>
        <v>3</v>
      </c>
      <c r="F150" s="195">
        <f t="shared" si="206"/>
        <v>4</v>
      </c>
      <c r="G150" s="201">
        <f t="shared" si="207"/>
        <v>0</v>
      </c>
      <c r="H150" s="195">
        <f t="shared" si="208"/>
        <v>0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0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78</v>
      </c>
      <c r="U150" s="201">
        <f t="shared" si="220"/>
        <v>7</v>
      </c>
      <c r="V150" s="26"/>
      <c r="W150" s="4"/>
      <c r="X150">
        <f t="shared" si="224"/>
        <v>0</v>
      </c>
      <c r="Y150">
        <f t="shared" si="225"/>
        <v>0</v>
      </c>
      <c r="Z150">
        <f t="shared" si="226"/>
        <v>0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0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5</v>
      </c>
      <c r="BB150" s="192">
        <f t="shared" si="191"/>
        <v>5</v>
      </c>
      <c r="BC150" s="192">
        <f t="shared" si="192"/>
        <v>2</v>
      </c>
      <c r="BD150" s="192">
        <f t="shared" si="193"/>
        <v>0</v>
      </c>
      <c r="BE150" s="192">
        <f t="shared" si="194"/>
        <v>0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2</v>
      </c>
      <c r="CB150" s="190">
        <v>0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2.75" x14ac:dyDescent="0.35">
      <c r="A151" s="27" t="s">
        <v>42</v>
      </c>
      <c r="B151" s="195">
        <f t="shared" si="202"/>
        <v>28</v>
      </c>
      <c r="C151" s="201">
        <f t="shared" si="203"/>
        <v>1</v>
      </c>
      <c r="D151" s="195">
        <f t="shared" si="204"/>
        <v>30</v>
      </c>
      <c r="E151" s="201">
        <f t="shared" si="205"/>
        <v>0</v>
      </c>
      <c r="F151" s="195">
        <f t="shared" si="206"/>
        <v>1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0</v>
      </c>
      <c r="Q151" s="201">
        <f t="shared" si="217"/>
        <v>0</v>
      </c>
      <c r="R151" s="195">
        <f t="shared" si="218"/>
        <v>0</v>
      </c>
      <c r="S151" s="201">
        <f t="shared" si="219"/>
        <v>0</v>
      </c>
      <c r="T151" s="195">
        <f t="shared" si="221"/>
        <v>59</v>
      </c>
      <c r="U151" s="201">
        <f t="shared" si="220"/>
        <v>1</v>
      </c>
      <c r="V151" s="26"/>
      <c r="W151" s="4"/>
      <c r="X151">
        <f t="shared" si="224"/>
        <v>2</v>
      </c>
      <c r="Y151">
        <f t="shared" si="225"/>
        <v>1</v>
      </c>
      <c r="Z151">
        <f t="shared" si="226"/>
        <v>0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0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5</v>
      </c>
      <c r="BB151" s="192">
        <f t="shared" si="191"/>
        <v>2</v>
      </c>
      <c r="BC151" s="192">
        <f t="shared" si="192"/>
        <v>1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0</v>
      </c>
      <c r="CB151" s="190">
        <v>0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15" thickBot="1" x14ac:dyDescent="0.4">
      <c r="A152" s="27" t="s">
        <v>43</v>
      </c>
      <c r="B152" s="195">
        <f t="shared" si="202"/>
        <v>38</v>
      </c>
      <c r="C152" s="201">
        <f t="shared" si="203"/>
        <v>1</v>
      </c>
      <c r="D152" s="195">
        <f t="shared" si="204"/>
        <v>23</v>
      </c>
      <c r="E152" s="201">
        <f t="shared" si="205"/>
        <v>0</v>
      </c>
      <c r="F152" s="195">
        <f t="shared" si="206"/>
        <v>2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63</v>
      </c>
      <c r="U152" s="201">
        <f t="shared" si="220"/>
        <v>1</v>
      </c>
      <c r="V152" s="26"/>
      <c r="W152" s="4"/>
      <c r="X152">
        <f t="shared" si="224"/>
        <v>0</v>
      </c>
      <c r="Y152">
        <f t="shared" si="225"/>
        <v>3</v>
      </c>
      <c r="Z152">
        <f t="shared" si="226"/>
        <v>1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0</v>
      </c>
      <c r="AM152">
        <f t="shared" si="237"/>
        <v>0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4</v>
      </c>
      <c r="BB152" s="192">
        <f t="shared" si="191"/>
        <v>4</v>
      </c>
      <c r="BC152" s="192">
        <f t="shared" si="192"/>
        <v>0</v>
      </c>
      <c r="BD152" s="192">
        <f t="shared" si="193"/>
        <v>0</v>
      </c>
      <c r="BE152" s="192">
        <f t="shared" si="194"/>
        <v>0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0</v>
      </c>
      <c r="CB152" s="190">
        <v>1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15" thickBot="1" x14ac:dyDescent="0.4">
      <c r="A153" s="27" t="s">
        <v>44</v>
      </c>
      <c r="B153" s="195">
        <f t="shared" si="202"/>
        <v>31</v>
      </c>
      <c r="C153" s="201">
        <f t="shared" si="203"/>
        <v>0</v>
      </c>
      <c r="D153" s="195">
        <f t="shared" si="204"/>
        <v>28</v>
      </c>
      <c r="E153" s="201">
        <f t="shared" si="205"/>
        <v>1</v>
      </c>
      <c r="F153" s="195">
        <f t="shared" si="206"/>
        <v>3</v>
      </c>
      <c r="G153" s="201">
        <f t="shared" si="207"/>
        <v>1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62</v>
      </c>
      <c r="U153" s="201">
        <f t="shared" si="220"/>
        <v>2</v>
      </c>
      <c r="V153" s="26"/>
      <c r="W153" s="4"/>
      <c r="X153">
        <f t="shared" si="224"/>
        <v>28</v>
      </c>
      <c r="Y153">
        <f t="shared" si="225"/>
        <v>16</v>
      </c>
      <c r="Z153">
        <f t="shared" si="226"/>
        <v>3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5</v>
      </c>
      <c r="AM153">
        <f t="shared" si="237"/>
        <v>1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2</v>
      </c>
      <c r="BB153" s="191">
        <f t="shared" si="191"/>
        <v>2</v>
      </c>
      <c r="BC153" s="191">
        <f t="shared" si="192"/>
        <v>1</v>
      </c>
      <c r="BD153" s="191">
        <f t="shared" si="193"/>
        <v>0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1</v>
      </c>
      <c r="CB153" s="190">
        <v>4</v>
      </c>
      <c r="CC153" s="190">
        <v>1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2.75" x14ac:dyDescent="0.35">
      <c r="A154" s="27" t="s">
        <v>45</v>
      </c>
      <c r="B154" s="195">
        <f t="shared" si="202"/>
        <v>81</v>
      </c>
      <c r="C154" s="201">
        <f t="shared" si="203"/>
        <v>0</v>
      </c>
      <c r="D154" s="195">
        <f t="shared" si="204"/>
        <v>65</v>
      </c>
      <c r="E154" s="201">
        <f t="shared" si="205"/>
        <v>1</v>
      </c>
      <c r="F154" s="195">
        <f t="shared" si="206"/>
        <v>5</v>
      </c>
      <c r="G154" s="201">
        <f t="shared" si="207"/>
        <v>0</v>
      </c>
      <c r="H154" s="195">
        <f t="shared" si="208"/>
        <v>0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151</v>
      </c>
      <c r="U154" s="201">
        <f t="shared" ref="U154:U161" si="249">SUM(C154,E154,G154,I154,K154,M154,O154,Q154,S154)</f>
        <v>1</v>
      </c>
      <c r="V154" s="26"/>
      <c r="W154" s="4"/>
      <c r="X154">
        <f t="shared" si="224"/>
        <v>32</v>
      </c>
      <c r="Y154">
        <f t="shared" si="225"/>
        <v>41</v>
      </c>
      <c r="Z154">
        <f t="shared" si="226"/>
        <v>5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1</v>
      </c>
      <c r="AM154">
        <f t="shared" si="237"/>
        <v>1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1</v>
      </c>
      <c r="BB154" s="191">
        <f t="shared" ref="BB154:BB162" si="251">BO148+CB148</f>
        <v>1</v>
      </c>
      <c r="BC154" s="191">
        <f t="shared" ref="BC154:BC162" si="252">BP148+CC148</f>
        <v>1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7</v>
      </c>
      <c r="CB154" s="190">
        <v>4</v>
      </c>
      <c r="CC154" s="190">
        <v>2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2.75" x14ac:dyDescent="0.35">
      <c r="A155" s="27" t="s">
        <v>46</v>
      </c>
      <c r="B155" s="195">
        <f t="shared" ref="B155:B161" si="262">X164</f>
        <v>79</v>
      </c>
      <c r="C155" s="201">
        <f t="shared" ref="C155:C161" si="263">AL164</f>
        <v>2</v>
      </c>
      <c r="D155" s="195">
        <f t="shared" ref="D155:D161" si="264">Y164</f>
        <v>88</v>
      </c>
      <c r="E155" s="201">
        <f t="shared" ref="E155:E161" si="265">AM164</f>
        <v>0</v>
      </c>
      <c r="F155" s="195">
        <f t="shared" ref="F155:F161" si="266">Z164</f>
        <v>9</v>
      </c>
      <c r="G155" s="201">
        <f t="shared" ref="G155:G161" si="267">AN164</f>
        <v>0</v>
      </c>
      <c r="H155" s="195">
        <f t="shared" ref="H155:H161" si="268">AA164</f>
        <v>1</v>
      </c>
      <c r="I155" s="201">
        <f t="shared" ref="I155:I161" si="269">AO164</f>
        <v>0</v>
      </c>
      <c r="J155" s="195">
        <f t="shared" ref="J155:J161" si="270">AB164</f>
        <v>0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177</v>
      </c>
      <c r="U155" s="201">
        <f t="shared" si="249"/>
        <v>2</v>
      </c>
      <c r="V155" s="26"/>
      <c r="W155" s="4"/>
      <c r="X155">
        <f t="shared" si="224"/>
        <v>28</v>
      </c>
      <c r="Y155">
        <f t="shared" si="225"/>
        <v>45</v>
      </c>
      <c r="Z155">
        <f t="shared" si="226"/>
        <v>7</v>
      </c>
      <c r="AA155">
        <f t="shared" si="227"/>
        <v>0</v>
      </c>
      <c r="AB155">
        <f t="shared" si="228"/>
        <v>0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0</v>
      </c>
      <c r="AM155">
        <f t="shared" si="237"/>
        <v>1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1</v>
      </c>
      <c r="BB155" s="191">
        <f t="shared" si="251"/>
        <v>1</v>
      </c>
      <c r="BC155" s="191">
        <f t="shared" si="252"/>
        <v>0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6</v>
      </c>
      <c r="CB155" s="190">
        <v>7</v>
      </c>
      <c r="CC155" s="190">
        <v>1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2.75" x14ac:dyDescent="0.35">
      <c r="A156" s="27" t="s">
        <v>47</v>
      </c>
      <c r="B156" s="195">
        <f t="shared" si="262"/>
        <v>79</v>
      </c>
      <c r="C156" s="201">
        <f t="shared" si="263"/>
        <v>1</v>
      </c>
      <c r="D156" s="195">
        <f t="shared" si="264"/>
        <v>62</v>
      </c>
      <c r="E156" s="201">
        <f t="shared" si="265"/>
        <v>0</v>
      </c>
      <c r="F156" s="195">
        <f t="shared" si="266"/>
        <v>8</v>
      </c>
      <c r="G156" s="201">
        <f t="shared" si="267"/>
        <v>0</v>
      </c>
      <c r="H156" s="195">
        <f t="shared" si="268"/>
        <v>0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149</v>
      </c>
      <c r="U156" s="201">
        <f t="shared" si="249"/>
        <v>1</v>
      </c>
      <c r="V156" s="26"/>
      <c r="W156" s="4"/>
      <c r="X156">
        <f t="shared" si="224"/>
        <v>28</v>
      </c>
      <c r="Y156">
        <f t="shared" si="225"/>
        <v>23</v>
      </c>
      <c r="Z156">
        <f t="shared" si="226"/>
        <v>3</v>
      </c>
      <c r="AA156">
        <f t="shared" si="227"/>
        <v>0</v>
      </c>
      <c r="AB156">
        <f t="shared" si="228"/>
        <v>0</v>
      </c>
      <c r="AC156">
        <f t="shared" si="229"/>
        <v>0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2</v>
      </c>
      <c r="AM156">
        <f t="shared" si="237"/>
        <v>1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2</v>
      </c>
      <c r="BB156" s="191">
        <f t="shared" si="251"/>
        <v>0</v>
      </c>
      <c r="BC156" s="191">
        <f t="shared" si="252"/>
        <v>0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17</v>
      </c>
      <c r="CB156" s="190">
        <v>20</v>
      </c>
      <c r="CC156" s="190">
        <v>2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2.75" x14ac:dyDescent="0.35">
      <c r="A157" s="27" t="s">
        <v>48</v>
      </c>
      <c r="B157" s="195">
        <f t="shared" si="262"/>
        <v>38</v>
      </c>
      <c r="C157" s="201">
        <f t="shared" si="263"/>
        <v>0</v>
      </c>
      <c r="D157" s="195">
        <f t="shared" si="264"/>
        <v>30</v>
      </c>
      <c r="E157" s="201">
        <f t="shared" si="265"/>
        <v>0</v>
      </c>
      <c r="F157" s="195">
        <f t="shared" si="266"/>
        <v>7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75</v>
      </c>
      <c r="U157" s="201">
        <f t="shared" si="249"/>
        <v>0</v>
      </c>
      <c r="V157" s="26"/>
      <c r="W157" s="4"/>
      <c r="X157">
        <f t="shared" si="224"/>
        <v>38</v>
      </c>
      <c r="Y157">
        <f t="shared" si="225"/>
        <v>38</v>
      </c>
      <c r="Z157">
        <f t="shared" si="226"/>
        <v>1</v>
      </c>
      <c r="AA157">
        <f t="shared" si="227"/>
        <v>1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3</v>
      </c>
      <c r="AM157">
        <f t="shared" si="237"/>
        <v>1</v>
      </c>
      <c r="AN157">
        <f t="shared" si="238"/>
        <v>0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0</v>
      </c>
      <c r="BB157" s="191">
        <f t="shared" si="251"/>
        <v>0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0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32</v>
      </c>
      <c r="CB157" s="190">
        <v>22</v>
      </c>
      <c r="CC157" s="190">
        <v>1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2.75" x14ac:dyDescent="0.35">
      <c r="A158" s="27" t="s">
        <v>49</v>
      </c>
      <c r="B158" s="195">
        <f t="shared" si="262"/>
        <v>11</v>
      </c>
      <c r="C158" s="201">
        <f t="shared" si="263"/>
        <v>0</v>
      </c>
      <c r="D158" s="195">
        <f t="shared" si="264"/>
        <v>13</v>
      </c>
      <c r="E158" s="201">
        <f t="shared" si="265"/>
        <v>0</v>
      </c>
      <c r="F158" s="195">
        <f t="shared" si="266"/>
        <v>3</v>
      </c>
      <c r="G158" s="201">
        <f t="shared" si="267"/>
        <v>0</v>
      </c>
      <c r="H158" s="195">
        <f t="shared" si="268"/>
        <v>0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27</v>
      </c>
      <c r="U158" s="201">
        <f t="shared" si="249"/>
        <v>0</v>
      </c>
      <c r="V158" s="26"/>
      <c r="W158" s="4"/>
      <c r="X158">
        <f t="shared" si="224"/>
        <v>47</v>
      </c>
      <c r="Y158">
        <f t="shared" si="225"/>
        <v>27</v>
      </c>
      <c r="Z158">
        <f t="shared" si="226"/>
        <v>4</v>
      </c>
      <c r="AA158">
        <f t="shared" si="227"/>
        <v>0</v>
      </c>
      <c r="AB158">
        <f t="shared" si="228"/>
        <v>0</v>
      </c>
      <c r="AC158">
        <f t="shared" si="229"/>
        <v>0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4</v>
      </c>
      <c r="AM158">
        <f t="shared" si="237"/>
        <v>3</v>
      </c>
      <c r="AN158">
        <f t="shared" si="238"/>
        <v>0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0</v>
      </c>
      <c r="BB158" s="191">
        <f t="shared" si="251"/>
        <v>1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0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31</v>
      </c>
      <c r="CB158" s="190">
        <v>37</v>
      </c>
      <c r="CC158" s="190">
        <v>2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2.75" x14ac:dyDescent="0.35">
      <c r="A159" s="27" t="s">
        <v>50</v>
      </c>
      <c r="B159" s="195">
        <f t="shared" si="262"/>
        <v>6</v>
      </c>
      <c r="C159" s="201">
        <f t="shared" si="263"/>
        <v>0</v>
      </c>
      <c r="D159" s="195">
        <f t="shared" si="264"/>
        <v>11</v>
      </c>
      <c r="E159" s="201">
        <f t="shared" si="265"/>
        <v>0</v>
      </c>
      <c r="F159" s="195">
        <f t="shared" si="266"/>
        <v>1</v>
      </c>
      <c r="G159" s="201">
        <f t="shared" si="267"/>
        <v>0</v>
      </c>
      <c r="H159" s="195">
        <f t="shared" si="268"/>
        <v>0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18</v>
      </c>
      <c r="U159" s="201">
        <f t="shared" si="249"/>
        <v>0</v>
      </c>
      <c r="V159" s="26"/>
      <c r="W159" s="4"/>
      <c r="X159">
        <f t="shared" si="224"/>
        <v>28</v>
      </c>
      <c r="Y159">
        <f t="shared" si="225"/>
        <v>30</v>
      </c>
      <c r="Z159">
        <f t="shared" si="226"/>
        <v>1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0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1</v>
      </c>
      <c r="AM159">
        <f t="shared" si="237"/>
        <v>0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0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1</v>
      </c>
      <c r="BB159" s="191">
        <f t="shared" si="251"/>
        <v>4</v>
      </c>
      <c r="BC159" s="191">
        <f t="shared" si="252"/>
        <v>1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0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34</v>
      </c>
      <c r="CB159" s="190">
        <v>24</v>
      </c>
      <c r="CC159" s="190">
        <v>1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2.75" x14ac:dyDescent="0.35">
      <c r="A160" s="27" t="s">
        <v>51</v>
      </c>
      <c r="B160" s="195">
        <f t="shared" si="262"/>
        <v>6</v>
      </c>
      <c r="C160" s="201">
        <f t="shared" si="263"/>
        <v>0</v>
      </c>
      <c r="D160" s="195">
        <f t="shared" si="264"/>
        <v>5</v>
      </c>
      <c r="E160" s="201">
        <f t="shared" si="265"/>
        <v>0</v>
      </c>
      <c r="F160" s="195">
        <f t="shared" si="266"/>
        <v>0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11</v>
      </c>
      <c r="U160" s="201">
        <f t="shared" si="249"/>
        <v>0</v>
      </c>
      <c r="V160" s="26"/>
      <c r="W160" s="4"/>
      <c r="X160">
        <f t="shared" si="224"/>
        <v>38</v>
      </c>
      <c r="Y160">
        <f t="shared" si="225"/>
        <v>23</v>
      </c>
      <c r="Z160">
        <f t="shared" si="226"/>
        <v>2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1</v>
      </c>
      <c r="AM160">
        <f t="shared" si="237"/>
        <v>0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7</v>
      </c>
      <c r="BB160" s="191">
        <f t="shared" si="251"/>
        <v>4</v>
      </c>
      <c r="BC160" s="191">
        <f t="shared" si="252"/>
        <v>2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1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32</v>
      </c>
      <c r="CB160" s="190">
        <v>19</v>
      </c>
      <c r="CC160" s="190">
        <v>3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15" thickBot="1" x14ac:dyDescent="0.4">
      <c r="A161" s="18" t="s">
        <v>52</v>
      </c>
      <c r="B161" s="195">
        <f t="shared" si="262"/>
        <v>8</v>
      </c>
      <c r="C161" s="201">
        <f t="shared" si="263"/>
        <v>0</v>
      </c>
      <c r="D161" s="195">
        <f t="shared" si="264"/>
        <v>3</v>
      </c>
      <c r="E161" s="201">
        <f t="shared" si="265"/>
        <v>0</v>
      </c>
      <c r="F161" s="195">
        <f t="shared" si="266"/>
        <v>2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13</v>
      </c>
      <c r="U161" s="201">
        <f t="shared" si="249"/>
        <v>0</v>
      </c>
      <c r="V161" s="26"/>
      <c r="W161" s="4"/>
      <c r="X161">
        <f t="shared" si="224"/>
        <v>31</v>
      </c>
      <c r="Y161">
        <f t="shared" si="225"/>
        <v>28</v>
      </c>
      <c r="Z161">
        <f t="shared" si="226"/>
        <v>3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0</v>
      </c>
      <c r="AM161">
        <f t="shared" si="237"/>
        <v>1</v>
      </c>
      <c r="AN161">
        <f t="shared" si="238"/>
        <v>1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6</v>
      </c>
      <c r="BB161" s="191">
        <f t="shared" si="251"/>
        <v>7</v>
      </c>
      <c r="BC161" s="191">
        <f t="shared" si="252"/>
        <v>1</v>
      </c>
      <c r="BD161" s="191">
        <f t="shared" si="253"/>
        <v>0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1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27</v>
      </c>
      <c r="CB161" s="190">
        <v>20</v>
      </c>
      <c r="CC161" s="190">
        <v>1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3.5" thickTop="1" thickBot="1" x14ac:dyDescent="0.4">
      <c r="A162" s="25" t="s">
        <v>53</v>
      </c>
      <c r="B162" s="196">
        <f t="shared" ref="B162:Q162" si="280">SUM(B138:B161)</f>
        <v>608</v>
      </c>
      <c r="C162" s="202">
        <f t="shared" si="280"/>
        <v>20</v>
      </c>
      <c r="D162" s="196">
        <f t="shared" si="280"/>
        <v>554</v>
      </c>
      <c r="E162" s="202">
        <f t="shared" si="280"/>
        <v>10</v>
      </c>
      <c r="F162" s="196">
        <f t="shared" si="280"/>
        <v>65</v>
      </c>
      <c r="G162" s="202">
        <f t="shared" si="280"/>
        <v>1</v>
      </c>
      <c r="H162" s="196">
        <f t="shared" si="280"/>
        <v>2</v>
      </c>
      <c r="I162" s="202">
        <f t="shared" si="280"/>
        <v>0</v>
      </c>
      <c r="J162" s="196">
        <f t="shared" si="280"/>
        <v>0</v>
      </c>
      <c r="K162" s="202">
        <f t="shared" si="280"/>
        <v>0</v>
      </c>
      <c r="L162" s="196">
        <f t="shared" si="280"/>
        <v>0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0</v>
      </c>
      <c r="Q162" s="202">
        <f t="shared" si="280"/>
        <v>0</v>
      </c>
      <c r="R162" s="196">
        <f>SUM(R138:R161)</f>
        <v>0</v>
      </c>
      <c r="S162" s="202">
        <f>SUM(S138:S161)</f>
        <v>0</v>
      </c>
      <c r="T162" s="196">
        <f>SUM(T138:T161)</f>
        <v>1229</v>
      </c>
      <c r="U162" s="202">
        <f>SUM(U138:U161)</f>
        <v>31</v>
      </c>
      <c r="V162" s="26"/>
      <c r="W162" s="4"/>
      <c r="X162">
        <f t="shared" si="224"/>
        <v>81</v>
      </c>
      <c r="Y162">
        <f t="shared" si="225"/>
        <v>65</v>
      </c>
      <c r="Z162">
        <f t="shared" si="226"/>
        <v>5</v>
      </c>
      <c r="AA162">
        <f t="shared" si="227"/>
        <v>0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0</v>
      </c>
      <c r="AM162">
        <f t="shared" si="237"/>
        <v>1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17</v>
      </c>
      <c r="BB162" s="191">
        <f t="shared" si="251"/>
        <v>20</v>
      </c>
      <c r="BC162" s="191">
        <f t="shared" si="252"/>
        <v>2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0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27</v>
      </c>
      <c r="CB162" s="190">
        <v>16</v>
      </c>
      <c r="CC162" s="190">
        <v>3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15" thickTop="1" x14ac:dyDescent="0.35">
      <c r="A163" s="27" t="s">
        <v>125</v>
      </c>
      <c r="B163" s="197">
        <f>B162/T162</f>
        <v>0.49471114727420668</v>
      </c>
      <c r="C163" s="203">
        <f>C162/T162</f>
        <v>1.627339300244101E-2</v>
      </c>
      <c r="D163" s="197">
        <f>D162/T162</f>
        <v>0.45077298616761596</v>
      </c>
      <c r="E163" s="203">
        <f>E162/T162</f>
        <v>8.1366965012205049E-3</v>
      </c>
      <c r="F163" s="197">
        <f>F162/T162</f>
        <v>5.2888527257933277E-2</v>
      </c>
      <c r="G163" s="203">
        <f>G162/T162</f>
        <v>8.1366965012205042E-4</v>
      </c>
      <c r="H163" s="197">
        <f>H162/T162</f>
        <v>1.6273393002441008E-3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2.5223759153783564E-2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0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22</v>
      </c>
      <c r="CB163" s="190">
        <v>21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2.75" x14ac:dyDescent="0.35">
      <c r="A164" s="27" t="s">
        <v>111</v>
      </c>
      <c r="B164" s="198">
        <f>SUM(B144:B158)</f>
        <v>586</v>
      </c>
      <c r="C164" s="204">
        <f t="shared" ref="C164:U164" si="281">SUM(C144:C158)</f>
        <v>20</v>
      </c>
      <c r="D164" s="198">
        <f t="shared" si="281"/>
        <v>532</v>
      </c>
      <c r="E164" s="204">
        <f t="shared" si="281"/>
        <v>10</v>
      </c>
      <c r="F164" s="198">
        <f t="shared" si="281"/>
        <v>62</v>
      </c>
      <c r="G164" s="204">
        <f t="shared" si="281"/>
        <v>1</v>
      </c>
      <c r="H164" s="198">
        <f t="shared" si="281"/>
        <v>2</v>
      </c>
      <c r="I164" s="204">
        <f t="shared" si="281"/>
        <v>0</v>
      </c>
      <c r="J164" s="198">
        <f t="shared" si="281"/>
        <v>0</v>
      </c>
      <c r="K164" s="204">
        <f t="shared" si="281"/>
        <v>0</v>
      </c>
      <c r="L164" s="198">
        <f t="shared" si="281"/>
        <v>0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0</v>
      </c>
      <c r="Q164" s="204">
        <f t="shared" si="281"/>
        <v>0</v>
      </c>
      <c r="R164" s="198">
        <f t="shared" si="281"/>
        <v>0</v>
      </c>
      <c r="S164" s="204">
        <f t="shared" si="281"/>
        <v>0</v>
      </c>
      <c r="T164" s="198">
        <f t="shared" si="281"/>
        <v>1182</v>
      </c>
      <c r="U164" s="204">
        <f t="shared" si="281"/>
        <v>31</v>
      </c>
      <c r="V164" s="26"/>
      <c r="W164" s="4"/>
      <c r="X164">
        <f t="shared" ref="X164:AI170" si="282">BA73</f>
        <v>79</v>
      </c>
      <c r="Y164">
        <f t="shared" si="282"/>
        <v>88</v>
      </c>
      <c r="Z164">
        <f t="shared" si="282"/>
        <v>9</v>
      </c>
      <c r="AA164">
        <f t="shared" si="282"/>
        <v>1</v>
      </c>
      <c r="AB164">
        <f t="shared" si="282"/>
        <v>0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2</v>
      </c>
      <c r="AM164">
        <f t="shared" ref="AM164:AW164" si="283">BO68</f>
        <v>0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32</v>
      </c>
      <c r="BB164" s="191">
        <f t="shared" ref="BB164:BL164" si="284">BO157+CB157</f>
        <v>22</v>
      </c>
      <c r="BC164" s="191">
        <f t="shared" si="284"/>
        <v>1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1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29</v>
      </c>
      <c r="CB164" s="190">
        <v>22</v>
      </c>
      <c r="CC164" s="190">
        <v>2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15" thickBot="1" x14ac:dyDescent="0.4">
      <c r="A165" s="18" t="s">
        <v>112</v>
      </c>
      <c r="B165" s="199">
        <f t="shared" ref="B165:U165" si="285">B162-B164</f>
        <v>22</v>
      </c>
      <c r="C165" s="205">
        <f t="shared" si="285"/>
        <v>0</v>
      </c>
      <c r="D165" s="199">
        <f t="shared" si="285"/>
        <v>22</v>
      </c>
      <c r="E165" s="205">
        <f t="shared" si="285"/>
        <v>0</v>
      </c>
      <c r="F165" s="199">
        <f t="shared" si="285"/>
        <v>3</v>
      </c>
      <c r="G165" s="205">
        <f t="shared" si="285"/>
        <v>0</v>
      </c>
      <c r="H165" s="199">
        <f t="shared" si="285"/>
        <v>0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47</v>
      </c>
      <c r="U165" s="205">
        <f t="shared" si="285"/>
        <v>0</v>
      </c>
      <c r="V165" s="26"/>
      <c r="W165" s="4"/>
      <c r="X165">
        <f t="shared" si="282"/>
        <v>79</v>
      </c>
      <c r="Y165">
        <f t="shared" si="282"/>
        <v>62</v>
      </c>
      <c r="Z165">
        <f t="shared" si="282"/>
        <v>8</v>
      </c>
      <c r="AA165">
        <f t="shared" si="282"/>
        <v>0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1</v>
      </c>
      <c r="AM165">
        <f t="shared" ref="AM165:AM170" si="287">BO69</f>
        <v>0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31</v>
      </c>
      <c r="BB165" s="191">
        <f t="shared" ref="BB165:BB177" si="299">BO158+CB158</f>
        <v>37</v>
      </c>
      <c r="BC165" s="191">
        <f t="shared" ref="BC165:BC177" si="300">BP158+CC158</f>
        <v>2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0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23</v>
      </c>
      <c r="CB165" s="190">
        <v>21</v>
      </c>
      <c r="CC165" s="190">
        <v>2</v>
      </c>
      <c r="CD165" s="190">
        <v>1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3.9" thickTop="1" thickBot="1" x14ac:dyDescent="0.4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1198</v>
      </c>
      <c r="J166" s="56"/>
      <c r="K166" s="53"/>
      <c r="L166" s="60" t="s">
        <v>56</v>
      </c>
      <c r="M166" s="54">
        <f>U162</f>
        <v>31</v>
      </c>
      <c r="N166" s="58"/>
      <c r="O166" s="47"/>
      <c r="P166" s="51"/>
      <c r="Q166" s="48"/>
      <c r="R166" s="49" t="s">
        <v>57</v>
      </c>
      <c r="S166" s="49"/>
      <c r="T166" s="52">
        <f>I166+M166*2</f>
        <v>1260</v>
      </c>
      <c r="U166" s="50"/>
      <c r="V166" s="26"/>
      <c r="W166" s="4"/>
      <c r="X166">
        <f t="shared" si="282"/>
        <v>38</v>
      </c>
      <c r="Y166">
        <f t="shared" si="282"/>
        <v>30</v>
      </c>
      <c r="Z166">
        <f t="shared" si="282"/>
        <v>7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0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34</v>
      </c>
      <c r="BB166" s="191">
        <f t="shared" si="299"/>
        <v>24</v>
      </c>
      <c r="BC166" s="191">
        <f t="shared" si="300"/>
        <v>1</v>
      </c>
      <c r="BD166" s="191">
        <f t="shared" si="301"/>
        <v>0</v>
      </c>
      <c r="BE166" s="191">
        <f t="shared" si="302"/>
        <v>0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7</v>
      </c>
      <c r="CB166" s="190">
        <v>15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15" thickTop="1" x14ac:dyDescent="0.35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25.667209113100082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22.419354838709676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11</v>
      </c>
      <c r="Y167">
        <f t="shared" si="282"/>
        <v>13</v>
      </c>
      <c r="Z167">
        <f t="shared" si="282"/>
        <v>3</v>
      </c>
      <c r="AA167">
        <f t="shared" si="282"/>
        <v>0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0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33</v>
      </c>
      <c r="BB167" s="191">
        <f t="shared" si="299"/>
        <v>19</v>
      </c>
      <c r="BC167" s="191">
        <f t="shared" si="300"/>
        <v>3</v>
      </c>
      <c r="BD167" s="191">
        <f t="shared" si="301"/>
        <v>0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2</v>
      </c>
      <c r="CB167" s="190">
        <v>6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5">
      <c r="V168" s="26"/>
      <c r="W168" s="4"/>
      <c r="X168">
        <f t="shared" si="282"/>
        <v>6</v>
      </c>
      <c r="Y168">
        <f t="shared" si="282"/>
        <v>11</v>
      </c>
      <c r="Z168">
        <f t="shared" si="282"/>
        <v>1</v>
      </c>
      <c r="AA168">
        <f t="shared" si="282"/>
        <v>0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0</v>
      </c>
      <c r="AM168">
        <f t="shared" si="287"/>
        <v>0</v>
      </c>
      <c r="AN168">
        <f t="shared" si="288"/>
        <v>0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28</v>
      </c>
      <c r="BB168" s="191">
        <f t="shared" si="299"/>
        <v>20</v>
      </c>
      <c r="BC168" s="191">
        <f t="shared" si="300"/>
        <v>1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2</v>
      </c>
      <c r="CB168" s="190">
        <v>4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2.75" x14ac:dyDescent="0.35">
      <c r="V169" s="28"/>
      <c r="W169" s="4"/>
      <c r="X169">
        <f t="shared" si="282"/>
        <v>6</v>
      </c>
      <c r="Y169">
        <f t="shared" si="282"/>
        <v>5</v>
      </c>
      <c r="Z169">
        <f t="shared" si="282"/>
        <v>0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0</v>
      </c>
      <c r="AM169">
        <f t="shared" si="287"/>
        <v>0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27</v>
      </c>
      <c r="BB169" s="191">
        <f t="shared" si="299"/>
        <v>16</v>
      </c>
      <c r="BC169" s="191">
        <f t="shared" si="300"/>
        <v>3</v>
      </c>
      <c r="BD169" s="191">
        <f t="shared" si="301"/>
        <v>0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3</v>
      </c>
      <c r="CB169" s="190">
        <v>5</v>
      </c>
      <c r="CC169" s="190">
        <v>1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2.75" x14ac:dyDescent="0.35">
      <c r="V170" s="29"/>
      <c r="W170" s="4"/>
      <c r="X170">
        <f>BA79</f>
        <v>8</v>
      </c>
      <c r="Y170">
        <f t="shared" si="282"/>
        <v>3</v>
      </c>
      <c r="Z170">
        <f t="shared" si="282"/>
        <v>2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22</v>
      </c>
      <c r="BB170" s="191">
        <f t="shared" si="299"/>
        <v>21</v>
      </c>
      <c r="BC170" s="191">
        <f t="shared" si="300"/>
        <v>0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2</v>
      </c>
      <c r="CB170" s="190">
        <v>2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2.75" x14ac:dyDescent="0.35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30</v>
      </c>
      <c r="BB171" s="191">
        <f t="shared" si="299"/>
        <v>22</v>
      </c>
      <c r="BC171" s="191">
        <f t="shared" si="300"/>
        <v>2</v>
      </c>
      <c r="BD171" s="191">
        <f t="shared" si="301"/>
        <v>0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2.4" x14ac:dyDescent="0.35">
      <c r="V172" s="31"/>
      <c r="AY172"/>
      <c r="BA172" s="191">
        <f t="shared" si="298"/>
        <v>23</v>
      </c>
      <c r="BB172" s="191">
        <f t="shared" si="299"/>
        <v>21</v>
      </c>
      <c r="BC172" s="191">
        <f t="shared" si="300"/>
        <v>2</v>
      </c>
      <c r="BD172" s="191">
        <f t="shared" si="301"/>
        <v>1</v>
      </c>
      <c r="BE172" s="191">
        <f t="shared" si="302"/>
        <v>0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2.4" x14ac:dyDescent="0.35">
      <c r="V173" s="31"/>
      <c r="AY173"/>
      <c r="BA173" s="191">
        <f t="shared" si="298"/>
        <v>7</v>
      </c>
      <c r="BB173" s="191">
        <f t="shared" si="299"/>
        <v>15</v>
      </c>
      <c r="BC173" s="191">
        <f t="shared" si="300"/>
        <v>0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2.4" x14ac:dyDescent="0.35">
      <c r="AY174"/>
      <c r="BA174" s="191">
        <f t="shared" si="298"/>
        <v>2</v>
      </c>
      <c r="BB174" s="191">
        <f t="shared" si="299"/>
        <v>6</v>
      </c>
      <c r="BC174" s="191">
        <f t="shared" si="300"/>
        <v>0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2.4" x14ac:dyDescent="0.35">
      <c r="AY175"/>
      <c r="BA175" s="191">
        <f t="shared" si="298"/>
        <v>2</v>
      </c>
      <c r="BB175" s="191">
        <f t="shared" si="299"/>
        <v>4</v>
      </c>
      <c r="BC175" s="191">
        <f t="shared" si="300"/>
        <v>0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2.4" x14ac:dyDescent="0.35">
      <c r="AY176"/>
      <c r="BA176" s="191">
        <f t="shared" si="298"/>
        <v>3</v>
      </c>
      <c r="BB176" s="191">
        <f t="shared" si="299"/>
        <v>5</v>
      </c>
      <c r="BC176" s="191">
        <f t="shared" si="300"/>
        <v>1</v>
      </c>
      <c r="BD176" s="191">
        <f t="shared" si="301"/>
        <v>0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2.4" x14ac:dyDescent="0.35">
      <c r="AY177"/>
      <c r="BA177" s="191">
        <f t="shared" si="298"/>
        <v>2</v>
      </c>
      <c r="BB177" s="191">
        <f t="shared" si="299"/>
        <v>2</v>
      </c>
      <c r="BC177" s="191">
        <f t="shared" si="300"/>
        <v>0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2.4" x14ac:dyDescent="0.35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2.4" x14ac:dyDescent="0.35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2.4" x14ac:dyDescent="0.35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5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2.4" x14ac:dyDescent="0.35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2.4" x14ac:dyDescent="0.35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2.4" x14ac:dyDescent="0.35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2.4" x14ac:dyDescent="0.35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2.4" x14ac:dyDescent="0.35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2.4" x14ac:dyDescent="0.35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2.4" x14ac:dyDescent="0.35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2.4" x14ac:dyDescent="0.35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2.75" x14ac:dyDescent="0.35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2.75" x14ac:dyDescent="0.35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2.75" x14ac:dyDescent="0.35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2.75" x14ac:dyDescent="0.35">
      <c r="A193" s="38">
        <f>(H162+J162+L162+N162+P162+R162)/T162</f>
        <v>1.6273393002441008E-3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2.75" x14ac:dyDescent="0.35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15" thickBot="1" x14ac:dyDescent="0.4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.25" thickBot="1" x14ac:dyDescent="0.55000000000000004">
      <c r="A196" s="261" t="str">
        <f>A1</f>
        <v>Comptages vitesse TV/PL à Montreuil</v>
      </c>
      <c r="B196" s="262"/>
      <c r="C196" s="262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2"/>
      <c r="S196" s="262"/>
      <c r="T196" s="262"/>
      <c r="U196" s="263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" customHeight="1" x14ac:dyDescent="0.4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.15" x14ac:dyDescent="0.4">
      <c r="A198" s="4" t="s">
        <v>75</v>
      </c>
      <c r="E198" s="10" t="str">
        <f>BD5</f>
        <v>jeudi 25 mars 2021</v>
      </c>
      <c r="I198" s="4" t="str">
        <f>I3</f>
        <v>Entre</v>
      </c>
      <c r="J198" s="105" t="str">
        <f>J3</f>
        <v>Boulevard Jeanne d'Arc</v>
      </c>
      <c r="K198" s="4"/>
      <c r="L198" s="11"/>
      <c r="M198" s="4"/>
      <c r="N198" s="4"/>
      <c r="O198" s="4" t="str">
        <f>O3</f>
        <v>Et</v>
      </c>
      <c r="P198" s="105" t="str">
        <f>P3</f>
        <v>Rue des Plâtrières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15" thickBot="1" x14ac:dyDescent="0.4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15" thickTop="1" x14ac:dyDescent="0.35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15" thickBot="1" x14ac:dyDescent="0.4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3.5" thickTop="1" thickBot="1" x14ac:dyDescent="0.4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2.75" thickTop="1" x14ac:dyDescent="0.35">
      <c r="A203" s="27" t="s">
        <v>29</v>
      </c>
      <c r="B203" s="195">
        <f t="shared" ref="B203:B217" si="310">X213</f>
        <v>0</v>
      </c>
      <c r="C203" s="201">
        <f t="shared" ref="C203:C217" si="311">AL213</f>
        <v>0</v>
      </c>
      <c r="D203" s="195">
        <f t="shared" ref="D203:D217" si="312">Y213</f>
        <v>1</v>
      </c>
      <c r="E203" s="201">
        <f t="shared" ref="E203:E217" si="313">AM213</f>
        <v>0</v>
      </c>
      <c r="F203" s="195">
        <f t="shared" ref="F203:F217" si="314">Z213</f>
        <v>0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1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.15" x14ac:dyDescent="0.4">
      <c r="A204" s="27" t="s">
        <v>30</v>
      </c>
      <c r="B204" s="195">
        <f t="shared" si="310"/>
        <v>0</v>
      </c>
      <c r="C204" s="201">
        <f t="shared" si="311"/>
        <v>0</v>
      </c>
      <c r="D204" s="195">
        <f t="shared" si="312"/>
        <v>1</v>
      </c>
      <c r="E204" s="201">
        <f t="shared" si="313"/>
        <v>0</v>
      </c>
      <c r="F204" s="195">
        <f t="shared" si="314"/>
        <v>1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2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" x14ac:dyDescent="0.4">
      <c r="A205" s="27" t="s">
        <v>31</v>
      </c>
      <c r="B205" s="195">
        <f t="shared" si="310"/>
        <v>1</v>
      </c>
      <c r="C205" s="201">
        <f t="shared" si="311"/>
        <v>0</v>
      </c>
      <c r="D205" s="195">
        <f t="shared" si="312"/>
        <v>0</v>
      </c>
      <c r="E205" s="201">
        <f t="shared" si="313"/>
        <v>0</v>
      </c>
      <c r="F205" s="195">
        <f t="shared" si="314"/>
        <v>0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1</v>
      </c>
      <c r="U205" s="201">
        <f t="shared" si="329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2.75" x14ac:dyDescent="0.35">
      <c r="A206" s="27" t="s">
        <v>32</v>
      </c>
      <c r="B206" s="195">
        <f t="shared" si="310"/>
        <v>0</v>
      </c>
      <c r="C206" s="201">
        <f t="shared" si="311"/>
        <v>0</v>
      </c>
      <c r="D206" s="195">
        <f t="shared" si="312"/>
        <v>0</v>
      </c>
      <c r="E206" s="201">
        <f t="shared" si="313"/>
        <v>0</v>
      </c>
      <c r="F206" s="195">
        <f t="shared" si="314"/>
        <v>0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0</v>
      </c>
      <c r="U206" s="201">
        <f t="shared" si="329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2.75" x14ac:dyDescent="0.35">
      <c r="A207" s="27" t="s">
        <v>33</v>
      </c>
      <c r="B207" s="195">
        <f t="shared" si="310"/>
        <v>2</v>
      </c>
      <c r="C207" s="201">
        <f t="shared" si="311"/>
        <v>0</v>
      </c>
      <c r="D207" s="195">
        <f t="shared" si="312"/>
        <v>0</v>
      </c>
      <c r="E207" s="201">
        <f t="shared" si="313"/>
        <v>0</v>
      </c>
      <c r="F207" s="195">
        <f t="shared" si="314"/>
        <v>0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2</v>
      </c>
      <c r="U207" s="201">
        <f t="shared" si="329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2.75" x14ac:dyDescent="0.35">
      <c r="A208" s="27" t="s">
        <v>34</v>
      </c>
      <c r="B208" s="195">
        <f t="shared" si="310"/>
        <v>0</v>
      </c>
      <c r="C208" s="201">
        <f t="shared" si="311"/>
        <v>0</v>
      </c>
      <c r="D208" s="195">
        <f t="shared" si="312"/>
        <v>2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0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2</v>
      </c>
      <c r="U208" s="201">
        <f t="shared" si="329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2.75" x14ac:dyDescent="0.35">
      <c r="A209" s="27" t="s">
        <v>35</v>
      </c>
      <c r="B209" s="195">
        <f t="shared" si="310"/>
        <v>3</v>
      </c>
      <c r="C209" s="201">
        <f t="shared" si="311"/>
        <v>0</v>
      </c>
      <c r="D209" s="195">
        <f t="shared" si="312"/>
        <v>4</v>
      </c>
      <c r="E209" s="201">
        <f t="shared" si="313"/>
        <v>0</v>
      </c>
      <c r="F209" s="195">
        <f t="shared" si="314"/>
        <v>0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7</v>
      </c>
      <c r="U209" s="201">
        <f t="shared" si="329"/>
        <v>0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.15" x14ac:dyDescent="0.4">
      <c r="A210" s="27" t="s">
        <v>36</v>
      </c>
      <c r="B210" s="195">
        <f t="shared" si="310"/>
        <v>21</v>
      </c>
      <c r="C210" s="201">
        <f t="shared" si="311"/>
        <v>4</v>
      </c>
      <c r="D210" s="195">
        <f t="shared" si="312"/>
        <v>17</v>
      </c>
      <c r="E210" s="201">
        <f t="shared" si="313"/>
        <v>1</v>
      </c>
      <c r="F210" s="195">
        <f t="shared" si="314"/>
        <v>3</v>
      </c>
      <c r="G210" s="201">
        <f t="shared" si="315"/>
        <v>0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41</v>
      </c>
      <c r="U210" s="201">
        <f t="shared" si="329"/>
        <v>5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2.75" x14ac:dyDescent="0.35">
      <c r="A211" s="27" t="s">
        <v>37</v>
      </c>
      <c r="B211" s="195">
        <f t="shared" si="310"/>
        <v>44</v>
      </c>
      <c r="C211" s="201">
        <f t="shared" si="311"/>
        <v>4</v>
      </c>
      <c r="D211" s="195">
        <f t="shared" si="312"/>
        <v>46</v>
      </c>
      <c r="E211" s="201">
        <f t="shared" si="313"/>
        <v>0</v>
      </c>
      <c r="F211" s="195">
        <f t="shared" si="314"/>
        <v>5</v>
      </c>
      <c r="G211" s="201">
        <f t="shared" si="315"/>
        <v>0</v>
      </c>
      <c r="H211" s="195">
        <f t="shared" si="316"/>
        <v>0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95</v>
      </c>
      <c r="U211" s="201">
        <f t="shared" si="329"/>
        <v>4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2.75" x14ac:dyDescent="0.35">
      <c r="A212" s="27" t="s">
        <v>38</v>
      </c>
      <c r="B212" s="195">
        <f t="shared" si="310"/>
        <v>39</v>
      </c>
      <c r="C212" s="201">
        <f t="shared" si="311"/>
        <v>2</v>
      </c>
      <c r="D212" s="195">
        <f t="shared" si="312"/>
        <v>31</v>
      </c>
      <c r="E212" s="201">
        <f t="shared" si="313"/>
        <v>0</v>
      </c>
      <c r="F212" s="195">
        <f t="shared" si="314"/>
        <v>3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73</v>
      </c>
      <c r="U212" s="201">
        <f t="shared" si="329"/>
        <v>2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2.75" x14ac:dyDescent="0.35">
      <c r="A213" s="27" t="s">
        <v>39</v>
      </c>
      <c r="B213" s="195">
        <f t="shared" si="310"/>
        <v>18</v>
      </c>
      <c r="C213" s="201">
        <f t="shared" si="311"/>
        <v>2</v>
      </c>
      <c r="D213" s="195">
        <f t="shared" si="312"/>
        <v>14</v>
      </c>
      <c r="E213" s="201">
        <f t="shared" si="313"/>
        <v>0</v>
      </c>
      <c r="F213" s="195">
        <f t="shared" si="314"/>
        <v>4</v>
      </c>
      <c r="G213" s="201">
        <f t="shared" si="315"/>
        <v>0</v>
      </c>
      <c r="H213" s="195">
        <f t="shared" si="316"/>
        <v>0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36</v>
      </c>
      <c r="U213" s="201">
        <f t="shared" si="329"/>
        <v>2</v>
      </c>
      <c r="V213" s="26"/>
      <c r="W213" s="4"/>
      <c r="X213">
        <f>BA80</f>
        <v>0</v>
      </c>
      <c r="Y213">
        <f t="shared" ref="Y213:AI213" si="330">BB80</f>
        <v>1</v>
      </c>
      <c r="Z213">
        <f t="shared" si="330"/>
        <v>0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2.75" x14ac:dyDescent="0.35">
      <c r="A214" s="27" t="s">
        <v>40</v>
      </c>
      <c r="B214" s="195">
        <f t="shared" si="310"/>
        <v>34</v>
      </c>
      <c r="C214" s="201">
        <f t="shared" si="311"/>
        <v>5</v>
      </c>
      <c r="D214" s="195">
        <f t="shared" si="312"/>
        <v>15</v>
      </c>
      <c r="E214" s="201">
        <f t="shared" si="313"/>
        <v>1</v>
      </c>
      <c r="F214" s="195">
        <f t="shared" si="314"/>
        <v>2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51</v>
      </c>
      <c r="U214" s="201">
        <f t="shared" si="329"/>
        <v>6</v>
      </c>
      <c r="V214" s="26"/>
      <c r="W214" s="4"/>
      <c r="X214">
        <f t="shared" ref="X214:X227" si="332">BA81</f>
        <v>0</v>
      </c>
      <c r="Y214">
        <f t="shared" ref="Y214:Y227" si="333">BB81</f>
        <v>1</v>
      </c>
      <c r="Z214">
        <f t="shared" ref="Z214:Z227" si="334">BC81</f>
        <v>1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100</v>
      </c>
      <c r="BP214">
        <f t="shared" ref="BP214:BY214" si="356">SUM(BO3:BO170)</f>
        <v>52</v>
      </c>
      <c r="BQ214">
        <f t="shared" si="356"/>
        <v>8</v>
      </c>
      <c r="BR214">
        <f t="shared" si="356"/>
        <v>0</v>
      </c>
      <c r="BS214">
        <f t="shared" si="356"/>
        <v>0</v>
      </c>
      <c r="BT214">
        <f t="shared" si="356"/>
        <v>0</v>
      </c>
      <c r="BU214">
        <f t="shared" si="356"/>
        <v>0</v>
      </c>
      <c r="BV214">
        <f t="shared" si="356"/>
        <v>0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160</v>
      </c>
      <c r="CA214">
        <f>SUM(BZ3:BZ170)</f>
        <v>0</v>
      </c>
      <c r="CB214">
        <f t="shared" ref="CB214:CK214" si="357">SUM(CA3:CA170)</f>
        <v>3540</v>
      </c>
      <c r="CC214">
        <f t="shared" si="357"/>
        <v>3333</v>
      </c>
      <c r="CD214">
        <f t="shared" si="357"/>
        <v>350</v>
      </c>
      <c r="CE214">
        <f t="shared" si="357"/>
        <v>11</v>
      </c>
      <c r="CF214">
        <f t="shared" si="357"/>
        <v>0</v>
      </c>
      <c r="CG214">
        <f t="shared" si="357"/>
        <v>0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7234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2.75" x14ac:dyDescent="0.35">
      <c r="A215" s="27" t="s">
        <v>41</v>
      </c>
      <c r="B215" s="195">
        <f t="shared" si="310"/>
        <v>39</v>
      </c>
      <c r="C215" s="201">
        <f t="shared" si="311"/>
        <v>1</v>
      </c>
      <c r="D215" s="195">
        <f t="shared" si="312"/>
        <v>30</v>
      </c>
      <c r="E215" s="201">
        <f t="shared" si="313"/>
        <v>1</v>
      </c>
      <c r="F215" s="195">
        <f t="shared" si="314"/>
        <v>2</v>
      </c>
      <c r="G215" s="201">
        <f t="shared" si="315"/>
        <v>0</v>
      </c>
      <c r="H215" s="195">
        <f t="shared" si="316"/>
        <v>0</v>
      </c>
      <c r="I215" s="201">
        <f t="shared" si="317"/>
        <v>0</v>
      </c>
      <c r="J215" s="195">
        <f t="shared" si="318"/>
        <v>0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71</v>
      </c>
      <c r="U215" s="201">
        <f t="shared" si="329"/>
        <v>2</v>
      </c>
      <c r="V215" s="26"/>
      <c r="W215" s="4"/>
      <c r="X215">
        <f t="shared" si="332"/>
        <v>1</v>
      </c>
      <c r="Y215">
        <f t="shared" si="333"/>
        <v>0</v>
      </c>
      <c r="Z215">
        <f t="shared" si="334"/>
        <v>0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0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2.75" x14ac:dyDescent="0.35">
      <c r="A216" s="27" t="s">
        <v>42</v>
      </c>
      <c r="B216" s="195">
        <f t="shared" si="310"/>
        <v>21</v>
      </c>
      <c r="C216" s="201">
        <f t="shared" si="311"/>
        <v>0</v>
      </c>
      <c r="D216" s="195">
        <f t="shared" si="312"/>
        <v>26</v>
      </c>
      <c r="E216" s="201">
        <f t="shared" si="313"/>
        <v>2</v>
      </c>
      <c r="F216" s="195">
        <f t="shared" si="314"/>
        <v>4</v>
      </c>
      <c r="G216" s="201">
        <f t="shared" si="315"/>
        <v>0</v>
      </c>
      <c r="H216" s="195">
        <f t="shared" si="316"/>
        <v>0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51</v>
      </c>
      <c r="U216" s="201">
        <f t="shared" si="329"/>
        <v>2</v>
      </c>
      <c r="V216" s="26"/>
      <c r="W216" s="4"/>
      <c r="X216">
        <f t="shared" si="332"/>
        <v>0</v>
      </c>
      <c r="Y216">
        <f t="shared" si="333"/>
        <v>0</v>
      </c>
      <c r="Z216">
        <f t="shared" si="334"/>
        <v>0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0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23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40.620680121647773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2.75" x14ac:dyDescent="0.35">
      <c r="A217" s="27" t="s">
        <v>43</v>
      </c>
      <c r="B217" s="195">
        <f t="shared" si="310"/>
        <v>31</v>
      </c>
      <c r="C217" s="201">
        <f t="shared" si="311"/>
        <v>0</v>
      </c>
      <c r="D217" s="195">
        <f t="shared" si="312"/>
        <v>37</v>
      </c>
      <c r="E217" s="201">
        <f t="shared" si="313"/>
        <v>2</v>
      </c>
      <c r="F217" s="195">
        <f t="shared" si="314"/>
        <v>2</v>
      </c>
      <c r="G217" s="201">
        <f t="shared" si="315"/>
        <v>0</v>
      </c>
      <c r="H217" s="195">
        <f t="shared" si="316"/>
        <v>0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70</v>
      </c>
      <c r="U217" s="201">
        <f t="shared" si="329"/>
        <v>2</v>
      </c>
      <c r="V217" s="26"/>
      <c r="W217" s="4"/>
      <c r="X217">
        <f t="shared" si="332"/>
        <v>2</v>
      </c>
      <c r="Y217">
        <f t="shared" si="333"/>
        <v>0</v>
      </c>
      <c r="Z217">
        <f t="shared" si="334"/>
        <v>0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0</v>
      </c>
      <c r="AM217">
        <f t="shared" si="345"/>
        <v>0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2.75" x14ac:dyDescent="0.35">
      <c r="A218" s="27" t="s">
        <v>44</v>
      </c>
      <c r="B218" s="195">
        <f t="shared" ref="B218:B226" si="358">X229</f>
        <v>45</v>
      </c>
      <c r="C218" s="201">
        <f t="shared" ref="C218:C226" si="359">AL229</f>
        <v>0</v>
      </c>
      <c r="D218" s="195">
        <f t="shared" ref="D218:D226" si="360">Y229</f>
        <v>32</v>
      </c>
      <c r="E218" s="201">
        <f t="shared" ref="E218:E226" si="361">AM229</f>
        <v>2</v>
      </c>
      <c r="F218" s="195">
        <f t="shared" ref="F218:F226" si="362">Z229</f>
        <v>8</v>
      </c>
      <c r="G218" s="201">
        <f t="shared" ref="G218:G226" si="363">AN229</f>
        <v>1</v>
      </c>
      <c r="H218" s="195">
        <f t="shared" ref="H218:H226" si="364">AA229</f>
        <v>0</v>
      </c>
      <c r="I218" s="201">
        <f t="shared" ref="I218:I226" si="365">AO229</f>
        <v>0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85</v>
      </c>
      <c r="U218" s="201">
        <f t="shared" si="329"/>
        <v>3</v>
      </c>
      <c r="V218" s="26"/>
      <c r="W218" s="4"/>
      <c r="X218">
        <f t="shared" si="332"/>
        <v>0</v>
      </c>
      <c r="Y218">
        <f t="shared" si="333"/>
        <v>2</v>
      </c>
      <c r="Z218">
        <f t="shared" si="334"/>
        <v>0</v>
      </c>
      <c r="AA218">
        <f t="shared" si="335"/>
        <v>0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0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2.75" x14ac:dyDescent="0.35">
      <c r="A219" s="27" t="s">
        <v>45</v>
      </c>
      <c r="B219" s="195">
        <f t="shared" si="358"/>
        <v>77</v>
      </c>
      <c r="C219" s="201">
        <f t="shared" si="359"/>
        <v>0</v>
      </c>
      <c r="D219" s="195">
        <f t="shared" si="360"/>
        <v>50</v>
      </c>
      <c r="E219" s="201">
        <f t="shared" si="361"/>
        <v>0</v>
      </c>
      <c r="F219" s="195">
        <f t="shared" si="362"/>
        <v>8</v>
      </c>
      <c r="G219" s="201">
        <f t="shared" si="363"/>
        <v>0</v>
      </c>
      <c r="H219" s="195">
        <f t="shared" si="364"/>
        <v>1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136</v>
      </c>
      <c r="U219" s="201">
        <f t="shared" ref="U219:U226" si="377">SUM(C219,E219,G219,I219,K219,M219,O219,Q219,S219)</f>
        <v>0</v>
      </c>
      <c r="V219" s="26"/>
      <c r="W219" s="4"/>
      <c r="X219">
        <f t="shared" si="332"/>
        <v>3</v>
      </c>
      <c r="Y219">
        <f t="shared" si="333"/>
        <v>4</v>
      </c>
      <c r="Z219">
        <f t="shared" si="334"/>
        <v>0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0</v>
      </c>
      <c r="AM219">
        <f t="shared" si="345"/>
        <v>0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2.75" x14ac:dyDescent="0.35">
      <c r="A220" s="27" t="s">
        <v>46</v>
      </c>
      <c r="B220" s="195">
        <f t="shared" si="358"/>
        <v>86</v>
      </c>
      <c r="C220" s="201">
        <f t="shared" si="359"/>
        <v>1</v>
      </c>
      <c r="D220" s="195">
        <f t="shared" si="360"/>
        <v>93</v>
      </c>
      <c r="E220" s="201">
        <f t="shared" si="361"/>
        <v>0</v>
      </c>
      <c r="F220" s="195">
        <f t="shared" si="362"/>
        <v>9</v>
      </c>
      <c r="G220" s="201">
        <f t="shared" si="363"/>
        <v>0</v>
      </c>
      <c r="H220" s="195">
        <f t="shared" si="364"/>
        <v>1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189</v>
      </c>
      <c r="U220" s="201">
        <f t="shared" si="377"/>
        <v>1</v>
      </c>
      <c r="V220" s="26"/>
      <c r="W220" s="4"/>
      <c r="X220">
        <f t="shared" si="332"/>
        <v>21</v>
      </c>
      <c r="Y220">
        <f t="shared" si="333"/>
        <v>17</v>
      </c>
      <c r="Z220">
        <f t="shared" si="334"/>
        <v>3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4</v>
      </c>
      <c r="AM220">
        <f t="shared" si="345"/>
        <v>1</v>
      </c>
      <c r="AN220">
        <f t="shared" si="346"/>
        <v>0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2.75" x14ac:dyDescent="0.35">
      <c r="A221" s="27" t="s">
        <v>47</v>
      </c>
      <c r="B221" s="195">
        <f t="shared" si="358"/>
        <v>54</v>
      </c>
      <c r="C221" s="201">
        <f t="shared" si="359"/>
        <v>1</v>
      </c>
      <c r="D221" s="195">
        <f t="shared" si="360"/>
        <v>62</v>
      </c>
      <c r="E221" s="201">
        <f t="shared" si="361"/>
        <v>1</v>
      </c>
      <c r="F221" s="195">
        <f t="shared" si="362"/>
        <v>5</v>
      </c>
      <c r="G221" s="201">
        <f t="shared" si="363"/>
        <v>0</v>
      </c>
      <c r="H221" s="195">
        <f t="shared" si="364"/>
        <v>0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0</v>
      </c>
      <c r="M221" s="201">
        <f t="shared" si="369"/>
        <v>0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121</v>
      </c>
      <c r="U221" s="201">
        <f t="shared" si="377"/>
        <v>2</v>
      </c>
      <c r="V221" s="26"/>
      <c r="W221" s="4"/>
      <c r="X221">
        <f t="shared" si="332"/>
        <v>44</v>
      </c>
      <c r="Y221">
        <f t="shared" si="333"/>
        <v>46</v>
      </c>
      <c r="Z221">
        <f t="shared" si="334"/>
        <v>5</v>
      </c>
      <c r="AA221">
        <f t="shared" si="335"/>
        <v>0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4</v>
      </c>
      <c r="AM221">
        <f t="shared" si="345"/>
        <v>0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2.75" x14ac:dyDescent="0.35">
      <c r="A222" s="27" t="s">
        <v>48</v>
      </c>
      <c r="B222" s="195">
        <f t="shared" si="358"/>
        <v>40</v>
      </c>
      <c r="C222" s="201">
        <f t="shared" si="359"/>
        <v>0</v>
      </c>
      <c r="D222" s="195">
        <f t="shared" si="360"/>
        <v>39</v>
      </c>
      <c r="E222" s="201">
        <f t="shared" si="361"/>
        <v>0</v>
      </c>
      <c r="F222" s="195">
        <f t="shared" si="362"/>
        <v>4</v>
      </c>
      <c r="G222" s="201">
        <f t="shared" si="363"/>
        <v>0</v>
      </c>
      <c r="H222" s="195">
        <f t="shared" si="364"/>
        <v>0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83</v>
      </c>
      <c r="U222" s="201">
        <f t="shared" si="377"/>
        <v>0</v>
      </c>
      <c r="V222" s="26"/>
      <c r="W222" s="4"/>
      <c r="X222">
        <f t="shared" si="332"/>
        <v>39</v>
      </c>
      <c r="Y222">
        <f t="shared" si="333"/>
        <v>31</v>
      </c>
      <c r="Z222">
        <f t="shared" si="334"/>
        <v>3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2</v>
      </c>
      <c r="AM222">
        <f t="shared" si="345"/>
        <v>0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2.75" x14ac:dyDescent="0.35">
      <c r="A223" s="27" t="s">
        <v>49</v>
      </c>
      <c r="B223" s="195">
        <f t="shared" si="358"/>
        <v>9</v>
      </c>
      <c r="C223" s="201">
        <f t="shared" si="359"/>
        <v>0</v>
      </c>
      <c r="D223" s="195">
        <f t="shared" si="360"/>
        <v>14</v>
      </c>
      <c r="E223" s="201">
        <f t="shared" si="361"/>
        <v>0</v>
      </c>
      <c r="F223" s="195">
        <f t="shared" si="362"/>
        <v>0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23</v>
      </c>
      <c r="U223" s="201">
        <f t="shared" si="377"/>
        <v>0</v>
      </c>
      <c r="V223" s="26"/>
      <c r="W223" s="4"/>
      <c r="X223">
        <f t="shared" si="332"/>
        <v>18</v>
      </c>
      <c r="Y223">
        <f t="shared" si="333"/>
        <v>14</v>
      </c>
      <c r="Z223">
        <f t="shared" si="334"/>
        <v>4</v>
      </c>
      <c r="AA223">
        <f t="shared" si="335"/>
        <v>0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2</v>
      </c>
      <c r="AM223">
        <f t="shared" si="345"/>
        <v>0</v>
      </c>
      <c r="AN223">
        <f t="shared" si="346"/>
        <v>0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2.75" x14ac:dyDescent="0.35">
      <c r="A224" s="27" t="s">
        <v>50</v>
      </c>
      <c r="B224" s="195">
        <f t="shared" si="358"/>
        <v>3</v>
      </c>
      <c r="C224" s="201">
        <f t="shared" si="359"/>
        <v>0</v>
      </c>
      <c r="D224" s="195">
        <f t="shared" si="360"/>
        <v>9</v>
      </c>
      <c r="E224" s="201">
        <f t="shared" si="361"/>
        <v>0</v>
      </c>
      <c r="F224" s="195">
        <f t="shared" si="362"/>
        <v>1</v>
      </c>
      <c r="G224" s="201">
        <f t="shared" si="363"/>
        <v>0</v>
      </c>
      <c r="H224" s="195">
        <f t="shared" si="364"/>
        <v>0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13</v>
      </c>
      <c r="U224" s="201">
        <f t="shared" si="377"/>
        <v>0</v>
      </c>
      <c r="V224" s="26"/>
      <c r="W224" s="4"/>
      <c r="X224">
        <f t="shared" si="332"/>
        <v>34</v>
      </c>
      <c r="Y224">
        <f t="shared" si="333"/>
        <v>15</v>
      </c>
      <c r="Z224">
        <f t="shared" si="334"/>
        <v>2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5</v>
      </c>
      <c r="AM224">
        <f t="shared" si="345"/>
        <v>1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2.75" x14ac:dyDescent="0.35">
      <c r="A225" s="27" t="s">
        <v>51</v>
      </c>
      <c r="B225" s="195">
        <f t="shared" si="358"/>
        <v>3</v>
      </c>
      <c r="C225" s="201">
        <f t="shared" si="359"/>
        <v>0</v>
      </c>
      <c r="D225" s="195">
        <f t="shared" si="360"/>
        <v>5</v>
      </c>
      <c r="E225" s="201">
        <f t="shared" si="361"/>
        <v>0</v>
      </c>
      <c r="F225" s="195">
        <f t="shared" si="362"/>
        <v>0</v>
      </c>
      <c r="G225" s="201">
        <f t="shared" si="363"/>
        <v>0</v>
      </c>
      <c r="H225" s="195">
        <f t="shared" si="364"/>
        <v>0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8</v>
      </c>
      <c r="U225" s="201">
        <f t="shared" si="377"/>
        <v>0</v>
      </c>
      <c r="V225" s="26"/>
      <c r="W225" s="4"/>
      <c r="X225">
        <f t="shared" si="332"/>
        <v>39</v>
      </c>
      <c r="Y225">
        <f t="shared" si="333"/>
        <v>30</v>
      </c>
      <c r="Z225">
        <f t="shared" si="334"/>
        <v>2</v>
      </c>
      <c r="AA225">
        <f t="shared" si="335"/>
        <v>0</v>
      </c>
      <c r="AB225">
        <f t="shared" si="336"/>
        <v>0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1</v>
      </c>
      <c r="AM225">
        <f t="shared" si="345"/>
        <v>1</v>
      </c>
      <c r="AN225">
        <f t="shared" si="346"/>
        <v>0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15" thickBot="1" x14ac:dyDescent="0.4">
      <c r="A226" s="18" t="s">
        <v>52</v>
      </c>
      <c r="B226" s="195">
        <f t="shared" si="358"/>
        <v>1</v>
      </c>
      <c r="C226" s="201">
        <f t="shared" si="359"/>
        <v>0</v>
      </c>
      <c r="D226" s="195">
        <f t="shared" si="360"/>
        <v>5</v>
      </c>
      <c r="E226" s="201">
        <f t="shared" si="361"/>
        <v>0</v>
      </c>
      <c r="F226" s="195">
        <f t="shared" si="362"/>
        <v>0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6</v>
      </c>
      <c r="U226" s="201">
        <f t="shared" si="377"/>
        <v>0</v>
      </c>
      <c r="V226" s="26"/>
      <c r="W226" s="4"/>
      <c r="X226">
        <f t="shared" si="332"/>
        <v>21</v>
      </c>
      <c r="Y226">
        <f t="shared" si="333"/>
        <v>26</v>
      </c>
      <c r="Z226">
        <f t="shared" si="334"/>
        <v>4</v>
      </c>
      <c r="AA226">
        <f t="shared" si="335"/>
        <v>0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0</v>
      </c>
      <c r="AM226">
        <f t="shared" si="345"/>
        <v>2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3.5" thickTop="1" thickBot="1" x14ac:dyDescent="0.4">
      <c r="A227" s="25" t="s">
        <v>53</v>
      </c>
      <c r="B227" s="196">
        <f t="shared" ref="B227:Q227" si="378">SUM(B203:B226)</f>
        <v>571</v>
      </c>
      <c r="C227" s="202">
        <f t="shared" si="378"/>
        <v>20</v>
      </c>
      <c r="D227" s="196">
        <f t="shared" si="378"/>
        <v>533</v>
      </c>
      <c r="E227" s="202">
        <f t="shared" si="378"/>
        <v>10</v>
      </c>
      <c r="F227" s="196">
        <f t="shared" si="378"/>
        <v>61</v>
      </c>
      <c r="G227" s="202">
        <f t="shared" si="378"/>
        <v>1</v>
      </c>
      <c r="H227" s="196">
        <f t="shared" si="378"/>
        <v>2</v>
      </c>
      <c r="I227" s="202">
        <f t="shared" si="378"/>
        <v>0</v>
      </c>
      <c r="J227" s="196">
        <f t="shared" si="378"/>
        <v>0</v>
      </c>
      <c r="K227" s="202">
        <f t="shared" si="378"/>
        <v>0</v>
      </c>
      <c r="L227" s="196">
        <f t="shared" si="378"/>
        <v>0</v>
      </c>
      <c r="M227" s="202">
        <f t="shared" si="378"/>
        <v>0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1167</v>
      </c>
      <c r="U227" s="202">
        <f>SUM(U203:U226)</f>
        <v>31</v>
      </c>
      <c r="V227" s="26"/>
      <c r="W227" s="4"/>
      <c r="X227">
        <f t="shared" si="332"/>
        <v>31</v>
      </c>
      <c r="Y227">
        <f t="shared" si="333"/>
        <v>37</v>
      </c>
      <c r="Z227">
        <f t="shared" si="334"/>
        <v>2</v>
      </c>
      <c r="AA227">
        <f t="shared" si="335"/>
        <v>0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0</v>
      </c>
      <c r="AM227">
        <f t="shared" si="345"/>
        <v>2</v>
      </c>
      <c r="AN227">
        <f t="shared" si="346"/>
        <v>0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15" thickTop="1" x14ac:dyDescent="0.35">
      <c r="A228" s="27" t="s">
        <v>125</v>
      </c>
      <c r="B228" s="197">
        <f>B227/T227</f>
        <v>0.48928877463581832</v>
      </c>
      <c r="C228" s="203">
        <f>C227/T227</f>
        <v>1.713796058269066E-2</v>
      </c>
      <c r="D228" s="197">
        <f>D227/T227</f>
        <v>0.45672664952870606</v>
      </c>
      <c r="E228" s="203">
        <f>E227/T227</f>
        <v>8.5689802913453302E-3</v>
      </c>
      <c r="F228" s="197">
        <f>F227/T227</f>
        <v>5.2270779777206511E-2</v>
      </c>
      <c r="G228" s="203">
        <f>G227/T227</f>
        <v>8.5689802913453304E-4</v>
      </c>
      <c r="H228" s="197">
        <f>H227/T227</f>
        <v>1.7137960582690661E-3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2.6563838903170524E-2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2.75" x14ac:dyDescent="0.35">
      <c r="A229" s="27" t="s">
        <v>111</v>
      </c>
      <c r="B229" s="198">
        <f t="shared" ref="B229:U229" si="379">SUM(B209:B223)</f>
        <v>561</v>
      </c>
      <c r="C229" s="204">
        <f t="shared" si="379"/>
        <v>20</v>
      </c>
      <c r="D229" s="198">
        <f t="shared" si="379"/>
        <v>510</v>
      </c>
      <c r="E229" s="204">
        <f t="shared" si="379"/>
        <v>10</v>
      </c>
      <c r="F229" s="198">
        <f t="shared" si="379"/>
        <v>59</v>
      </c>
      <c r="G229" s="204">
        <f t="shared" si="379"/>
        <v>1</v>
      </c>
      <c r="H229" s="198">
        <f t="shared" si="379"/>
        <v>2</v>
      </c>
      <c r="I229" s="204">
        <f t="shared" si="379"/>
        <v>0</v>
      </c>
      <c r="J229" s="198">
        <f t="shared" si="379"/>
        <v>0</v>
      </c>
      <c r="K229" s="204">
        <f t="shared" si="379"/>
        <v>0</v>
      </c>
      <c r="L229" s="198">
        <f t="shared" si="379"/>
        <v>0</v>
      </c>
      <c r="M229" s="204">
        <f t="shared" si="379"/>
        <v>0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1132</v>
      </c>
      <c r="U229" s="204">
        <f t="shared" si="379"/>
        <v>31</v>
      </c>
      <c r="V229" s="26"/>
      <c r="W229" s="4"/>
      <c r="X229">
        <f t="shared" ref="X229:AI231" si="380">BA95</f>
        <v>45</v>
      </c>
      <c r="Y229">
        <f t="shared" si="380"/>
        <v>32</v>
      </c>
      <c r="Z229">
        <f t="shared" si="380"/>
        <v>8</v>
      </c>
      <c r="AA229">
        <f t="shared" si="380"/>
        <v>0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0</v>
      </c>
      <c r="AM229">
        <f t="shared" ref="AM229:AW229" si="381">BO90</f>
        <v>2</v>
      </c>
      <c r="AN229">
        <f t="shared" si="381"/>
        <v>1</v>
      </c>
      <c r="AO229">
        <f t="shared" si="381"/>
        <v>0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15" thickBot="1" x14ac:dyDescent="0.4">
      <c r="A230" s="18" t="s">
        <v>112</v>
      </c>
      <c r="B230" s="199">
        <f t="shared" ref="B230:U230" si="382">B227-B229</f>
        <v>10</v>
      </c>
      <c r="C230" s="205">
        <f t="shared" si="382"/>
        <v>0</v>
      </c>
      <c r="D230" s="199">
        <f t="shared" si="382"/>
        <v>23</v>
      </c>
      <c r="E230" s="205">
        <f t="shared" si="382"/>
        <v>0</v>
      </c>
      <c r="F230" s="199">
        <f t="shared" si="382"/>
        <v>2</v>
      </c>
      <c r="G230" s="205">
        <f t="shared" si="382"/>
        <v>0</v>
      </c>
      <c r="H230" s="199">
        <f t="shared" si="382"/>
        <v>0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35</v>
      </c>
      <c r="U230" s="205">
        <f t="shared" si="382"/>
        <v>0</v>
      </c>
      <c r="V230" s="26"/>
      <c r="W230" s="4"/>
      <c r="X230">
        <f t="shared" si="380"/>
        <v>77</v>
      </c>
      <c r="Y230">
        <f t="shared" si="380"/>
        <v>50</v>
      </c>
      <c r="Z230">
        <f t="shared" si="380"/>
        <v>8</v>
      </c>
      <c r="AA230">
        <f t="shared" si="380"/>
        <v>1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0</v>
      </c>
      <c r="AM230">
        <f t="shared" ref="AM230:AM237" si="384">BO91</f>
        <v>0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3.9" thickTop="1" thickBot="1" x14ac:dyDescent="0.4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1136</v>
      </c>
      <c r="J231" s="56"/>
      <c r="K231" s="53"/>
      <c r="L231" s="60" t="s">
        <v>56</v>
      </c>
      <c r="M231" s="54">
        <f>U227</f>
        <v>31</v>
      </c>
      <c r="N231" s="58"/>
      <c r="O231" s="47"/>
      <c r="P231" s="51"/>
      <c r="Q231" s="48"/>
      <c r="R231" s="49" t="s">
        <v>57</v>
      </c>
      <c r="S231" s="49"/>
      <c r="T231" s="52">
        <f>I231+M231*2</f>
        <v>1198</v>
      </c>
      <c r="U231" s="50"/>
      <c r="V231" s="26"/>
      <c r="W231" s="4"/>
      <c r="X231">
        <f t="shared" si="380"/>
        <v>86</v>
      </c>
      <c r="Y231">
        <f t="shared" si="380"/>
        <v>93</v>
      </c>
      <c r="Z231">
        <f t="shared" si="380"/>
        <v>9</v>
      </c>
      <c r="AA231">
        <f t="shared" si="380"/>
        <v>1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1</v>
      </c>
      <c r="AM231">
        <f t="shared" si="384"/>
        <v>0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15" thickTop="1" x14ac:dyDescent="0.35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25.771208226221081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22.419354838709676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54</v>
      </c>
      <c r="Y232">
        <f t="shared" si="395"/>
        <v>62</v>
      </c>
      <c r="Z232">
        <f t="shared" si="395"/>
        <v>5</v>
      </c>
      <c r="AA232">
        <f t="shared" si="395"/>
        <v>0</v>
      </c>
      <c r="AB232">
        <f t="shared" si="395"/>
        <v>0</v>
      </c>
      <c r="AC232">
        <f t="shared" si="395"/>
        <v>0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1</v>
      </c>
      <c r="AM232">
        <f t="shared" si="384"/>
        <v>1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0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5">
      <c r="V233" s="26"/>
      <c r="W233" s="4"/>
      <c r="X233">
        <f t="shared" si="395"/>
        <v>40</v>
      </c>
      <c r="Y233">
        <f t="shared" si="395"/>
        <v>39</v>
      </c>
      <c r="Z233">
        <f t="shared" si="395"/>
        <v>4</v>
      </c>
      <c r="AA233">
        <f t="shared" si="395"/>
        <v>0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0</v>
      </c>
      <c r="AM233">
        <f t="shared" si="384"/>
        <v>0</v>
      </c>
      <c r="AN233">
        <f t="shared" si="385"/>
        <v>0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2.75" x14ac:dyDescent="0.35">
      <c r="V234" s="26"/>
      <c r="W234" s="4"/>
      <c r="X234">
        <f t="shared" si="395"/>
        <v>9</v>
      </c>
      <c r="Y234">
        <f t="shared" si="395"/>
        <v>14</v>
      </c>
      <c r="Z234">
        <f t="shared" si="395"/>
        <v>0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0</v>
      </c>
      <c r="AM234">
        <f t="shared" si="384"/>
        <v>0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2.75" x14ac:dyDescent="0.35">
      <c r="V235" s="26"/>
      <c r="W235" s="4"/>
      <c r="X235">
        <f t="shared" si="395"/>
        <v>3</v>
      </c>
      <c r="Y235">
        <f t="shared" si="395"/>
        <v>9</v>
      </c>
      <c r="Z235">
        <f t="shared" si="395"/>
        <v>1</v>
      </c>
      <c r="AA235">
        <f t="shared" si="395"/>
        <v>0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0</v>
      </c>
      <c r="AM235">
        <f t="shared" si="384"/>
        <v>0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2.75" x14ac:dyDescent="0.35">
      <c r="V236" s="28"/>
      <c r="W236" s="4"/>
      <c r="X236">
        <f t="shared" si="395"/>
        <v>3</v>
      </c>
      <c r="Y236">
        <f t="shared" si="395"/>
        <v>5</v>
      </c>
      <c r="Z236">
        <f t="shared" si="395"/>
        <v>0</v>
      </c>
      <c r="AA236">
        <f t="shared" si="395"/>
        <v>0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0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15" thickBot="1" x14ac:dyDescent="0.4">
      <c r="V237" s="29"/>
      <c r="W237" s="4"/>
      <c r="X237">
        <f>BA104</f>
        <v>1</v>
      </c>
      <c r="Y237">
        <f t="shared" si="395"/>
        <v>5</v>
      </c>
      <c r="Z237">
        <f t="shared" si="395"/>
        <v>0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0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3.5" thickTop="1" thickBot="1" x14ac:dyDescent="0.4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2.75" thickTop="1" x14ac:dyDescent="0.35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2.4" x14ac:dyDescent="0.35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2.4" x14ac:dyDescent="0.35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2.4" x14ac:dyDescent="0.35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2.4" x14ac:dyDescent="0.35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2.4" x14ac:dyDescent="0.35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2.4" x14ac:dyDescent="0.35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" customHeight="1" x14ac:dyDescent="0.35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2.4" x14ac:dyDescent="0.35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2.4" x14ac:dyDescent="0.35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2.4" x14ac:dyDescent="0.35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2.4" x14ac:dyDescent="0.35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2.4" x14ac:dyDescent="0.35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2.4" x14ac:dyDescent="0.35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2.4" x14ac:dyDescent="0.35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2.4" x14ac:dyDescent="0.35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2.4" x14ac:dyDescent="0.35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2.4" x14ac:dyDescent="0.35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2.75" x14ac:dyDescent="0.35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2.75" x14ac:dyDescent="0.35">
      <c r="A258" s="38">
        <f>(H227+J227+L227+N227+P227+R227)/T227</f>
        <v>1.7137960582690661E-3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2.75" x14ac:dyDescent="0.35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15" thickBot="1" x14ac:dyDescent="0.4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.25" thickBot="1" x14ac:dyDescent="0.55000000000000004">
      <c r="A261" s="261" t="str">
        <f>A1</f>
        <v>Comptages vitesse TV/PL à Montreuil</v>
      </c>
      <c r="B261" s="262"/>
      <c r="C261" s="262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263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4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.15" x14ac:dyDescent="0.4">
      <c r="A263" s="4" t="s">
        <v>75</v>
      </c>
      <c r="E263" s="10" t="str">
        <f>BE5</f>
        <v>vendredi 26 mars 2021</v>
      </c>
      <c r="I263" s="107" t="str">
        <f>I3</f>
        <v>Entre</v>
      </c>
      <c r="J263" s="108" t="str">
        <f>J3</f>
        <v>Boulevard Jeanne d'Arc</v>
      </c>
      <c r="K263" s="4"/>
      <c r="L263" s="11"/>
      <c r="M263" s="4"/>
      <c r="N263" s="4"/>
      <c r="O263" s="4" t="str">
        <f>O3</f>
        <v>Et</v>
      </c>
      <c r="P263" s="61" t="str">
        <f>P3</f>
        <v>Rue des Plâtrières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15" thickBot="1" x14ac:dyDescent="0.4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15" thickTop="1" x14ac:dyDescent="0.35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15" thickBot="1" x14ac:dyDescent="0.4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3.5" thickTop="1" thickBot="1" x14ac:dyDescent="0.4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15" thickTop="1" x14ac:dyDescent="0.35">
      <c r="A268" s="27" t="s">
        <v>29</v>
      </c>
      <c r="B268" s="195">
        <f t="shared" ref="B268:B280" si="396">X280</f>
        <v>1</v>
      </c>
      <c r="C268" s="201">
        <f t="shared" ref="C268:C280" si="397">AL280</f>
        <v>0</v>
      </c>
      <c r="D268" s="195">
        <f t="shared" ref="D268:D280" si="398">Y280</f>
        <v>3</v>
      </c>
      <c r="E268" s="201">
        <f t="shared" ref="E268:E280" si="399">AM280</f>
        <v>0</v>
      </c>
      <c r="F268" s="195">
        <f t="shared" ref="F268:F280" si="400">Z280</f>
        <v>0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4</v>
      </c>
      <c r="U268" s="201">
        <f t="shared" ref="U268:U283" si="415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2.75" x14ac:dyDescent="0.35">
      <c r="A269" s="27" t="s">
        <v>30</v>
      </c>
      <c r="B269" s="195">
        <f t="shared" si="396"/>
        <v>0</v>
      </c>
      <c r="C269" s="201">
        <f t="shared" si="397"/>
        <v>0</v>
      </c>
      <c r="D269" s="195">
        <f t="shared" si="398"/>
        <v>1</v>
      </c>
      <c r="E269" s="201">
        <f t="shared" si="399"/>
        <v>0</v>
      </c>
      <c r="F269" s="195">
        <f t="shared" si="400"/>
        <v>0</v>
      </c>
      <c r="G269" s="201">
        <f t="shared" si="401"/>
        <v>0</v>
      </c>
      <c r="H269" s="195">
        <f t="shared" si="402"/>
        <v>0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1</v>
      </c>
      <c r="U269" s="201">
        <f t="shared" si="415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2.4" x14ac:dyDescent="0.35">
      <c r="A270" s="27" t="s">
        <v>31</v>
      </c>
      <c r="B270" s="195">
        <f t="shared" si="396"/>
        <v>0</v>
      </c>
      <c r="C270" s="201">
        <f t="shared" si="397"/>
        <v>0</v>
      </c>
      <c r="D270" s="195">
        <f t="shared" si="398"/>
        <v>0</v>
      </c>
      <c r="E270" s="201">
        <f t="shared" si="399"/>
        <v>0</v>
      </c>
      <c r="F270" s="195">
        <f t="shared" si="400"/>
        <v>1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1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.15" x14ac:dyDescent="0.4">
      <c r="A271" s="27" t="s">
        <v>32</v>
      </c>
      <c r="B271" s="195">
        <f t="shared" si="396"/>
        <v>0</v>
      </c>
      <c r="C271" s="201">
        <f t="shared" si="397"/>
        <v>0</v>
      </c>
      <c r="D271" s="195">
        <f t="shared" si="398"/>
        <v>0</v>
      </c>
      <c r="E271" s="201">
        <f t="shared" si="399"/>
        <v>0</v>
      </c>
      <c r="F271" s="195">
        <f t="shared" si="400"/>
        <v>0</v>
      </c>
      <c r="G271" s="201">
        <f t="shared" si="401"/>
        <v>0</v>
      </c>
      <c r="H271" s="195">
        <f t="shared" si="402"/>
        <v>0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0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" x14ac:dyDescent="0.4">
      <c r="A272" s="27" t="s">
        <v>33</v>
      </c>
      <c r="B272" s="195">
        <f t="shared" si="396"/>
        <v>0</v>
      </c>
      <c r="C272" s="201">
        <f t="shared" si="397"/>
        <v>0</v>
      </c>
      <c r="D272" s="195">
        <f t="shared" si="398"/>
        <v>0</v>
      </c>
      <c r="E272" s="201">
        <f t="shared" si="399"/>
        <v>0</v>
      </c>
      <c r="F272" s="195">
        <f t="shared" si="400"/>
        <v>1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1</v>
      </c>
      <c r="U272" s="201">
        <f t="shared" si="415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2.75" x14ac:dyDescent="0.35">
      <c r="A273" s="27" t="s">
        <v>34</v>
      </c>
      <c r="B273" s="195">
        <f t="shared" si="396"/>
        <v>1</v>
      </c>
      <c r="C273" s="201">
        <f t="shared" si="397"/>
        <v>0</v>
      </c>
      <c r="D273" s="195">
        <f t="shared" si="398"/>
        <v>1</v>
      </c>
      <c r="E273" s="201">
        <f t="shared" si="399"/>
        <v>0</v>
      </c>
      <c r="F273" s="195">
        <f t="shared" si="400"/>
        <v>0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2</v>
      </c>
      <c r="U273" s="201">
        <f t="shared" si="415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2.75" x14ac:dyDescent="0.35">
      <c r="A274" s="27" t="s">
        <v>35</v>
      </c>
      <c r="B274" s="195">
        <f t="shared" si="396"/>
        <v>4</v>
      </c>
      <c r="C274" s="201">
        <f t="shared" si="397"/>
        <v>0</v>
      </c>
      <c r="D274" s="195">
        <f t="shared" si="398"/>
        <v>1</v>
      </c>
      <c r="E274" s="201">
        <f t="shared" si="399"/>
        <v>0</v>
      </c>
      <c r="F274" s="195">
        <f t="shared" si="400"/>
        <v>0</v>
      </c>
      <c r="G274" s="201">
        <f t="shared" si="401"/>
        <v>0</v>
      </c>
      <c r="H274" s="195">
        <f t="shared" si="402"/>
        <v>0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5</v>
      </c>
      <c r="U274" s="201">
        <f t="shared" si="415"/>
        <v>0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2.75" x14ac:dyDescent="0.35">
      <c r="A275" s="27" t="s">
        <v>36</v>
      </c>
      <c r="B275" s="195">
        <f t="shared" si="396"/>
        <v>25</v>
      </c>
      <c r="C275" s="201">
        <f t="shared" si="397"/>
        <v>4</v>
      </c>
      <c r="D275" s="195">
        <f t="shared" si="398"/>
        <v>8</v>
      </c>
      <c r="E275" s="201">
        <f t="shared" si="399"/>
        <v>1</v>
      </c>
      <c r="F275" s="195">
        <f t="shared" si="400"/>
        <v>2</v>
      </c>
      <c r="G275" s="201">
        <f t="shared" si="401"/>
        <v>0</v>
      </c>
      <c r="H275" s="195">
        <f t="shared" si="402"/>
        <v>0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35</v>
      </c>
      <c r="U275" s="201">
        <f t="shared" si="415"/>
        <v>5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2.75" x14ac:dyDescent="0.35">
      <c r="A276" s="27" t="s">
        <v>37</v>
      </c>
      <c r="B276" s="195">
        <f t="shared" si="396"/>
        <v>49</v>
      </c>
      <c r="C276" s="201">
        <f t="shared" si="397"/>
        <v>1</v>
      </c>
      <c r="D276" s="195">
        <f t="shared" si="398"/>
        <v>41</v>
      </c>
      <c r="E276" s="201">
        <f t="shared" si="399"/>
        <v>0</v>
      </c>
      <c r="F276" s="195">
        <f t="shared" si="400"/>
        <v>5</v>
      </c>
      <c r="G276" s="201">
        <f t="shared" si="401"/>
        <v>0</v>
      </c>
      <c r="H276" s="195">
        <f t="shared" si="402"/>
        <v>0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95</v>
      </c>
      <c r="U276" s="201">
        <f t="shared" si="415"/>
        <v>1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.15" x14ac:dyDescent="0.4">
      <c r="A277" s="27" t="s">
        <v>38</v>
      </c>
      <c r="B277" s="195">
        <f t="shared" si="396"/>
        <v>36</v>
      </c>
      <c r="C277" s="201">
        <f t="shared" si="397"/>
        <v>0</v>
      </c>
      <c r="D277" s="195">
        <f t="shared" si="398"/>
        <v>24</v>
      </c>
      <c r="E277" s="201">
        <f t="shared" si="399"/>
        <v>0</v>
      </c>
      <c r="F277" s="195">
        <f t="shared" si="400"/>
        <v>5</v>
      </c>
      <c r="G277" s="201">
        <f t="shared" si="401"/>
        <v>0</v>
      </c>
      <c r="H277" s="195">
        <f t="shared" si="402"/>
        <v>0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65</v>
      </c>
      <c r="U277" s="201">
        <f t="shared" si="415"/>
        <v>0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2.75" x14ac:dyDescent="0.35">
      <c r="A278" s="27" t="s">
        <v>39</v>
      </c>
      <c r="B278" s="195">
        <f t="shared" si="396"/>
        <v>40</v>
      </c>
      <c r="C278" s="201">
        <f t="shared" si="397"/>
        <v>1</v>
      </c>
      <c r="D278" s="195">
        <f t="shared" si="398"/>
        <v>39</v>
      </c>
      <c r="E278" s="201">
        <f t="shared" si="399"/>
        <v>1</v>
      </c>
      <c r="F278" s="195">
        <f t="shared" si="400"/>
        <v>3</v>
      </c>
      <c r="G278" s="201">
        <f t="shared" si="401"/>
        <v>1</v>
      </c>
      <c r="H278" s="195">
        <f t="shared" si="402"/>
        <v>0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82</v>
      </c>
      <c r="U278" s="201">
        <f t="shared" si="415"/>
        <v>3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2.75" x14ac:dyDescent="0.35">
      <c r="A279" s="27" t="s">
        <v>40</v>
      </c>
      <c r="B279" s="195">
        <f t="shared" si="396"/>
        <v>51</v>
      </c>
      <c r="C279" s="201">
        <f t="shared" si="397"/>
        <v>3</v>
      </c>
      <c r="D279" s="195">
        <f t="shared" si="398"/>
        <v>36</v>
      </c>
      <c r="E279" s="201">
        <f t="shared" si="399"/>
        <v>1</v>
      </c>
      <c r="F279" s="195">
        <f t="shared" si="400"/>
        <v>4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91</v>
      </c>
      <c r="U279" s="201">
        <f t="shared" si="415"/>
        <v>4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2.75" x14ac:dyDescent="0.35">
      <c r="A280" s="27" t="s">
        <v>41</v>
      </c>
      <c r="B280" s="195">
        <f t="shared" si="396"/>
        <v>31</v>
      </c>
      <c r="C280" s="201">
        <f t="shared" si="397"/>
        <v>0</v>
      </c>
      <c r="D280" s="195">
        <f t="shared" si="398"/>
        <v>42</v>
      </c>
      <c r="E280" s="201">
        <f t="shared" si="399"/>
        <v>2</v>
      </c>
      <c r="F280" s="195">
        <f t="shared" si="400"/>
        <v>4</v>
      </c>
      <c r="G280" s="201">
        <f t="shared" si="401"/>
        <v>0</v>
      </c>
      <c r="H280" s="195">
        <f t="shared" si="402"/>
        <v>1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78</v>
      </c>
      <c r="U280" s="201">
        <f t="shared" si="415"/>
        <v>2</v>
      </c>
      <c r="V280" s="26"/>
      <c r="W280" s="4"/>
      <c r="X280">
        <f>BA105</f>
        <v>1</v>
      </c>
      <c r="Y280">
        <f t="shared" ref="Y280:AI280" si="416">BB105</f>
        <v>3</v>
      </c>
      <c r="Z280">
        <f t="shared" si="416"/>
        <v>0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0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2.75" x14ac:dyDescent="0.35">
      <c r="A281" s="27" t="s">
        <v>42</v>
      </c>
      <c r="B281" s="195">
        <f t="shared" ref="B281:B291" si="418">X294</f>
        <v>47</v>
      </c>
      <c r="C281" s="201">
        <f t="shared" ref="C281:C291" si="419">AL294</f>
        <v>1</v>
      </c>
      <c r="D281" s="195">
        <f t="shared" ref="D281:D291" si="420">Y294</f>
        <v>33</v>
      </c>
      <c r="E281" s="201">
        <f t="shared" ref="E281:E291" si="421">AM294</f>
        <v>2</v>
      </c>
      <c r="F281" s="195">
        <f t="shared" ref="F281:F291" si="422">Z294</f>
        <v>1</v>
      </c>
      <c r="G281" s="201">
        <f t="shared" ref="G281:G291" si="423">AN294</f>
        <v>0</v>
      </c>
      <c r="H281" s="195">
        <f t="shared" ref="H281:H291" si="424">AA294</f>
        <v>1</v>
      </c>
      <c r="I281" s="201">
        <f t="shared" ref="I281:I291" si="425">AO294</f>
        <v>0</v>
      </c>
      <c r="J281" s="195">
        <f t="shared" ref="J281:J291" si="426">AB294</f>
        <v>0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82</v>
      </c>
      <c r="U281" s="201">
        <f t="shared" si="415"/>
        <v>3</v>
      </c>
      <c r="V281" s="26"/>
      <c r="W281" s="4"/>
      <c r="X281">
        <f t="shared" ref="X281:X292" si="436">BA106</f>
        <v>0</v>
      </c>
      <c r="Y281">
        <f t="shared" ref="Y281:Y292" si="437">BB106</f>
        <v>1</v>
      </c>
      <c r="Z281">
        <f t="shared" ref="Z281:Z292" si="438">BC106</f>
        <v>0</v>
      </c>
      <c r="AA281">
        <f t="shared" ref="AA281:AA292" si="439">BD106</f>
        <v>0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0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2.75" x14ac:dyDescent="0.35">
      <c r="A282" s="27" t="s">
        <v>43</v>
      </c>
      <c r="B282" s="195">
        <f t="shared" si="418"/>
        <v>41</v>
      </c>
      <c r="C282" s="201">
        <f t="shared" si="419"/>
        <v>2</v>
      </c>
      <c r="D282" s="195">
        <f t="shared" si="420"/>
        <v>34</v>
      </c>
      <c r="E282" s="201">
        <f t="shared" si="421"/>
        <v>0</v>
      </c>
      <c r="F282" s="195">
        <f t="shared" si="422"/>
        <v>5</v>
      </c>
      <c r="G282" s="201">
        <f t="shared" si="423"/>
        <v>0</v>
      </c>
      <c r="H282" s="195">
        <f t="shared" si="424"/>
        <v>0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80</v>
      </c>
      <c r="U282" s="201">
        <f t="shared" si="415"/>
        <v>2</v>
      </c>
      <c r="V282" s="26"/>
      <c r="W282" s="4"/>
      <c r="X282">
        <f t="shared" si="436"/>
        <v>0</v>
      </c>
      <c r="Y282">
        <f t="shared" si="437"/>
        <v>0</v>
      </c>
      <c r="Z282">
        <f t="shared" si="438"/>
        <v>1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2.75" x14ac:dyDescent="0.35">
      <c r="A283" s="27" t="s">
        <v>44</v>
      </c>
      <c r="B283" s="195">
        <f t="shared" si="418"/>
        <v>54</v>
      </c>
      <c r="C283" s="201">
        <f t="shared" si="419"/>
        <v>1</v>
      </c>
      <c r="D283" s="195">
        <f t="shared" si="420"/>
        <v>53</v>
      </c>
      <c r="E283" s="201">
        <f t="shared" si="421"/>
        <v>2</v>
      </c>
      <c r="F283" s="195">
        <f t="shared" si="422"/>
        <v>3</v>
      </c>
      <c r="G283" s="201">
        <f t="shared" si="423"/>
        <v>0</v>
      </c>
      <c r="H283" s="195">
        <f t="shared" si="424"/>
        <v>0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110</v>
      </c>
      <c r="U283" s="201">
        <f t="shared" si="415"/>
        <v>3</v>
      </c>
      <c r="V283" s="26"/>
      <c r="W283" s="4"/>
      <c r="X283">
        <f t="shared" si="436"/>
        <v>0</v>
      </c>
      <c r="Y283">
        <f t="shared" si="437"/>
        <v>0</v>
      </c>
      <c r="Z283">
        <f t="shared" si="438"/>
        <v>0</v>
      </c>
      <c r="AA283">
        <f t="shared" si="439"/>
        <v>0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2.75" x14ac:dyDescent="0.35">
      <c r="A284" s="27" t="s">
        <v>45</v>
      </c>
      <c r="B284" s="195">
        <f t="shared" si="418"/>
        <v>101</v>
      </c>
      <c r="C284" s="201">
        <f t="shared" si="419"/>
        <v>1</v>
      </c>
      <c r="D284" s="195">
        <f t="shared" si="420"/>
        <v>81</v>
      </c>
      <c r="E284" s="201">
        <f t="shared" si="421"/>
        <v>1</v>
      </c>
      <c r="F284" s="195">
        <f t="shared" si="422"/>
        <v>8</v>
      </c>
      <c r="G284" s="201">
        <f t="shared" si="423"/>
        <v>1</v>
      </c>
      <c r="H284" s="195">
        <f t="shared" si="424"/>
        <v>0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190</v>
      </c>
      <c r="U284" s="201">
        <f t="shared" ref="U284:U291" si="461">SUM(C284,E284,G284,I284,K284,M284,O284,Q284,S284)</f>
        <v>3</v>
      </c>
      <c r="V284" s="26"/>
      <c r="W284" s="4"/>
      <c r="X284">
        <f t="shared" si="436"/>
        <v>0</v>
      </c>
      <c r="Y284">
        <f t="shared" si="437"/>
        <v>0</v>
      </c>
      <c r="Z284">
        <f t="shared" si="438"/>
        <v>1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0</v>
      </c>
      <c r="AM284">
        <f t="shared" si="449"/>
        <v>0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2.75" x14ac:dyDescent="0.35">
      <c r="A285" s="27" t="s">
        <v>46</v>
      </c>
      <c r="B285" s="195">
        <f t="shared" si="418"/>
        <v>77</v>
      </c>
      <c r="C285" s="201">
        <f t="shared" si="419"/>
        <v>0</v>
      </c>
      <c r="D285" s="195">
        <f t="shared" si="420"/>
        <v>78</v>
      </c>
      <c r="E285" s="201">
        <f t="shared" si="421"/>
        <v>1</v>
      </c>
      <c r="F285" s="195">
        <f t="shared" si="422"/>
        <v>8</v>
      </c>
      <c r="G285" s="201">
        <f t="shared" si="423"/>
        <v>1</v>
      </c>
      <c r="H285" s="195">
        <f t="shared" si="424"/>
        <v>0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163</v>
      </c>
      <c r="U285" s="201">
        <f t="shared" si="461"/>
        <v>2</v>
      </c>
      <c r="V285" s="26"/>
      <c r="W285" s="4"/>
      <c r="X285">
        <f t="shared" si="436"/>
        <v>1</v>
      </c>
      <c r="Y285">
        <f t="shared" si="437"/>
        <v>1</v>
      </c>
      <c r="Z285">
        <f t="shared" si="438"/>
        <v>0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0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2.75" x14ac:dyDescent="0.35">
      <c r="A286" s="27" t="s">
        <v>47</v>
      </c>
      <c r="B286" s="195">
        <f t="shared" si="418"/>
        <v>76</v>
      </c>
      <c r="C286" s="201">
        <f t="shared" si="419"/>
        <v>1</v>
      </c>
      <c r="D286" s="195">
        <f t="shared" si="420"/>
        <v>62</v>
      </c>
      <c r="E286" s="201">
        <f t="shared" si="421"/>
        <v>0</v>
      </c>
      <c r="F286" s="195">
        <f t="shared" si="422"/>
        <v>3</v>
      </c>
      <c r="G286" s="201">
        <f t="shared" si="423"/>
        <v>0</v>
      </c>
      <c r="H286" s="195">
        <f t="shared" si="424"/>
        <v>0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141</v>
      </c>
      <c r="U286" s="201">
        <f t="shared" si="461"/>
        <v>1</v>
      </c>
      <c r="V286" s="26"/>
      <c r="W286" s="4"/>
      <c r="X286">
        <f t="shared" si="436"/>
        <v>4</v>
      </c>
      <c r="Y286">
        <f t="shared" si="437"/>
        <v>1</v>
      </c>
      <c r="Z286">
        <f t="shared" si="438"/>
        <v>0</v>
      </c>
      <c r="AA286">
        <f t="shared" si="439"/>
        <v>0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0</v>
      </c>
      <c r="AM286">
        <f t="shared" si="449"/>
        <v>0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2.75" x14ac:dyDescent="0.35">
      <c r="A287" s="27" t="s">
        <v>48</v>
      </c>
      <c r="B287" s="195">
        <f t="shared" si="418"/>
        <v>26</v>
      </c>
      <c r="C287" s="201">
        <f t="shared" si="419"/>
        <v>1</v>
      </c>
      <c r="D287" s="195">
        <f t="shared" si="420"/>
        <v>33</v>
      </c>
      <c r="E287" s="201">
        <f t="shared" si="421"/>
        <v>0</v>
      </c>
      <c r="F287" s="195">
        <f t="shared" si="422"/>
        <v>6</v>
      </c>
      <c r="G287" s="201">
        <f t="shared" si="423"/>
        <v>0</v>
      </c>
      <c r="H287" s="195">
        <f t="shared" si="424"/>
        <v>0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65</v>
      </c>
      <c r="U287" s="201">
        <f t="shared" si="461"/>
        <v>1</v>
      </c>
      <c r="V287" s="26"/>
      <c r="W287" s="4"/>
      <c r="X287">
        <f t="shared" si="436"/>
        <v>25</v>
      </c>
      <c r="Y287">
        <f t="shared" si="437"/>
        <v>8</v>
      </c>
      <c r="Z287">
        <f t="shared" si="438"/>
        <v>2</v>
      </c>
      <c r="AA287">
        <f t="shared" si="439"/>
        <v>0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4</v>
      </c>
      <c r="AM287">
        <f t="shared" si="449"/>
        <v>1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2.75" x14ac:dyDescent="0.35">
      <c r="A288" s="27" t="s">
        <v>49</v>
      </c>
      <c r="B288" s="195">
        <f t="shared" si="418"/>
        <v>14</v>
      </c>
      <c r="C288" s="201">
        <f t="shared" si="419"/>
        <v>0</v>
      </c>
      <c r="D288" s="195">
        <f t="shared" si="420"/>
        <v>11</v>
      </c>
      <c r="E288" s="201">
        <f t="shared" si="421"/>
        <v>0</v>
      </c>
      <c r="F288" s="195">
        <f t="shared" si="422"/>
        <v>0</v>
      </c>
      <c r="G288" s="201">
        <f t="shared" si="423"/>
        <v>0</v>
      </c>
      <c r="H288" s="195">
        <f t="shared" si="424"/>
        <v>0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25</v>
      </c>
      <c r="U288" s="201">
        <f t="shared" si="461"/>
        <v>0</v>
      </c>
      <c r="V288" s="26"/>
      <c r="W288" s="4"/>
      <c r="X288">
        <f t="shared" si="436"/>
        <v>49</v>
      </c>
      <c r="Y288">
        <f t="shared" si="437"/>
        <v>41</v>
      </c>
      <c r="Z288">
        <f t="shared" si="438"/>
        <v>5</v>
      </c>
      <c r="AA288">
        <f t="shared" si="439"/>
        <v>0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1</v>
      </c>
      <c r="AM288">
        <f t="shared" si="449"/>
        <v>0</v>
      </c>
      <c r="AN288">
        <f t="shared" si="450"/>
        <v>0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2.75" x14ac:dyDescent="0.35">
      <c r="A289" s="27" t="s">
        <v>50</v>
      </c>
      <c r="B289" s="195">
        <f t="shared" si="418"/>
        <v>4</v>
      </c>
      <c r="C289" s="201">
        <f t="shared" si="419"/>
        <v>0</v>
      </c>
      <c r="D289" s="195">
        <f t="shared" si="420"/>
        <v>5</v>
      </c>
      <c r="E289" s="201">
        <f t="shared" si="421"/>
        <v>0</v>
      </c>
      <c r="F289" s="195">
        <f t="shared" si="422"/>
        <v>3</v>
      </c>
      <c r="G289" s="201">
        <f t="shared" si="423"/>
        <v>0</v>
      </c>
      <c r="H289" s="195">
        <f t="shared" si="424"/>
        <v>0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12</v>
      </c>
      <c r="U289" s="201">
        <f t="shared" si="461"/>
        <v>0</v>
      </c>
      <c r="V289" s="26"/>
      <c r="W289" s="4"/>
      <c r="X289">
        <f t="shared" si="436"/>
        <v>36</v>
      </c>
      <c r="Y289">
        <f t="shared" si="437"/>
        <v>24</v>
      </c>
      <c r="Z289">
        <f t="shared" si="438"/>
        <v>5</v>
      </c>
      <c r="AA289">
        <f t="shared" si="439"/>
        <v>0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0</v>
      </c>
      <c r="AM289">
        <f t="shared" si="449"/>
        <v>0</v>
      </c>
      <c r="AN289">
        <f t="shared" si="450"/>
        <v>0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2.75" x14ac:dyDescent="0.35">
      <c r="A290" s="27" t="s">
        <v>51</v>
      </c>
      <c r="B290" s="195">
        <f t="shared" si="418"/>
        <v>4</v>
      </c>
      <c r="C290" s="201">
        <f t="shared" si="419"/>
        <v>0</v>
      </c>
      <c r="D290" s="195">
        <f t="shared" si="420"/>
        <v>3</v>
      </c>
      <c r="E290" s="201">
        <f t="shared" si="421"/>
        <v>0</v>
      </c>
      <c r="F290" s="195">
        <f t="shared" si="422"/>
        <v>1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8</v>
      </c>
      <c r="U290" s="201">
        <f t="shared" si="461"/>
        <v>0</v>
      </c>
      <c r="V290" s="26"/>
      <c r="W290" s="4"/>
      <c r="X290">
        <f t="shared" si="436"/>
        <v>40</v>
      </c>
      <c r="Y290">
        <f t="shared" si="437"/>
        <v>39</v>
      </c>
      <c r="Z290">
        <f t="shared" si="438"/>
        <v>3</v>
      </c>
      <c r="AA290">
        <f t="shared" si="439"/>
        <v>0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1</v>
      </c>
      <c r="AM290">
        <f t="shared" si="449"/>
        <v>1</v>
      </c>
      <c r="AN290">
        <f t="shared" si="450"/>
        <v>1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15" thickBot="1" x14ac:dyDescent="0.4">
      <c r="A291" s="18" t="s">
        <v>52</v>
      </c>
      <c r="B291" s="195">
        <f t="shared" si="418"/>
        <v>3</v>
      </c>
      <c r="C291" s="201">
        <f t="shared" si="419"/>
        <v>0</v>
      </c>
      <c r="D291" s="195">
        <f t="shared" si="420"/>
        <v>1</v>
      </c>
      <c r="E291" s="201">
        <f t="shared" si="421"/>
        <v>0</v>
      </c>
      <c r="F291" s="195">
        <f t="shared" si="422"/>
        <v>0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4</v>
      </c>
      <c r="U291" s="201">
        <f t="shared" si="461"/>
        <v>0</v>
      </c>
      <c r="V291" s="26"/>
      <c r="W291" s="4"/>
      <c r="X291">
        <f t="shared" si="436"/>
        <v>51</v>
      </c>
      <c r="Y291">
        <f t="shared" si="437"/>
        <v>36</v>
      </c>
      <c r="Z291">
        <f t="shared" si="438"/>
        <v>4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3</v>
      </c>
      <c r="AM291">
        <f t="shared" si="449"/>
        <v>1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3.5" thickTop="1" thickBot="1" x14ac:dyDescent="0.4">
      <c r="A292" s="25" t="s">
        <v>53</v>
      </c>
      <c r="B292" s="196">
        <f t="shared" ref="B292:Q292" si="462">SUM(B268:B291)</f>
        <v>685</v>
      </c>
      <c r="C292" s="202">
        <f t="shared" si="462"/>
        <v>16</v>
      </c>
      <c r="D292" s="196">
        <f t="shared" si="462"/>
        <v>590</v>
      </c>
      <c r="E292" s="202">
        <f t="shared" si="462"/>
        <v>11</v>
      </c>
      <c r="F292" s="196">
        <f t="shared" si="462"/>
        <v>63</v>
      </c>
      <c r="G292" s="202">
        <f t="shared" si="462"/>
        <v>3</v>
      </c>
      <c r="H292" s="196">
        <f t="shared" si="462"/>
        <v>2</v>
      </c>
      <c r="I292" s="202">
        <f t="shared" si="462"/>
        <v>0</v>
      </c>
      <c r="J292" s="196">
        <f t="shared" si="462"/>
        <v>0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1340</v>
      </c>
      <c r="U292" s="202">
        <f>SUM(U268:U291)</f>
        <v>30</v>
      </c>
      <c r="V292" s="26"/>
      <c r="W292" s="4"/>
      <c r="X292">
        <f t="shared" si="436"/>
        <v>31</v>
      </c>
      <c r="Y292">
        <f t="shared" si="437"/>
        <v>42</v>
      </c>
      <c r="Z292">
        <f t="shared" si="438"/>
        <v>4</v>
      </c>
      <c r="AA292">
        <f t="shared" si="439"/>
        <v>1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0</v>
      </c>
      <c r="AM292">
        <f t="shared" si="449"/>
        <v>2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15" thickTop="1" x14ac:dyDescent="0.35">
      <c r="A293" s="27" t="s">
        <v>125</v>
      </c>
      <c r="B293" s="197">
        <f>B292/T292</f>
        <v>0.51119402985074625</v>
      </c>
      <c r="C293" s="203">
        <f>C292/T292</f>
        <v>1.1940298507462687E-2</v>
      </c>
      <c r="D293" s="197">
        <f>D292/T292</f>
        <v>0.44029850746268656</v>
      </c>
      <c r="E293" s="203">
        <f>E292/T292</f>
        <v>8.2089552238805968E-3</v>
      </c>
      <c r="F293" s="197">
        <f>F292/T292</f>
        <v>4.7014925373134328E-2</v>
      </c>
      <c r="G293" s="203">
        <f>G292/T292</f>
        <v>2.2388059701492539E-3</v>
      </c>
      <c r="H293" s="197">
        <f>H292/T292</f>
        <v>1.4925373134328358E-3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2.2388059701492536E-2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2.75" x14ac:dyDescent="0.35">
      <c r="A294" s="27" t="s">
        <v>111</v>
      </c>
      <c r="B294" s="198">
        <f t="shared" ref="B294:U294" si="463">SUM(B274:B288)</f>
        <v>672</v>
      </c>
      <c r="C294" s="204">
        <f t="shared" si="463"/>
        <v>16</v>
      </c>
      <c r="D294" s="198">
        <f t="shared" si="463"/>
        <v>576</v>
      </c>
      <c r="E294" s="204">
        <f t="shared" si="463"/>
        <v>11</v>
      </c>
      <c r="F294" s="198">
        <f t="shared" si="463"/>
        <v>57</v>
      </c>
      <c r="G294" s="204">
        <f t="shared" si="463"/>
        <v>3</v>
      </c>
      <c r="H294" s="198">
        <f t="shared" si="463"/>
        <v>2</v>
      </c>
      <c r="I294" s="204">
        <f t="shared" si="463"/>
        <v>0</v>
      </c>
      <c r="J294" s="198">
        <f t="shared" si="463"/>
        <v>0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1307</v>
      </c>
      <c r="U294" s="204">
        <f t="shared" si="463"/>
        <v>30</v>
      </c>
      <c r="V294" s="26"/>
      <c r="W294" s="4"/>
      <c r="X294">
        <f t="shared" ref="X294:X304" si="464">BA118</f>
        <v>47</v>
      </c>
      <c r="Y294">
        <f t="shared" ref="Y294:Y304" si="465">BB118</f>
        <v>33</v>
      </c>
      <c r="Z294">
        <f t="shared" ref="Z294:Z304" si="466">BC118</f>
        <v>1</v>
      </c>
      <c r="AA294">
        <f t="shared" ref="AA294:AA304" si="467">BD118</f>
        <v>1</v>
      </c>
      <c r="AB294">
        <f t="shared" ref="AB294:AB304" si="468">BE118</f>
        <v>0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1</v>
      </c>
      <c r="AM294">
        <f t="shared" ref="AM294:AW294" si="476">BO112</f>
        <v>2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15" thickBot="1" x14ac:dyDescent="0.4">
      <c r="A295" s="18" t="s">
        <v>112</v>
      </c>
      <c r="B295" s="199">
        <f t="shared" ref="B295:U295" si="477">B292-B294</f>
        <v>13</v>
      </c>
      <c r="C295" s="205">
        <f t="shared" si="477"/>
        <v>0</v>
      </c>
      <c r="D295" s="199">
        <f t="shared" si="477"/>
        <v>14</v>
      </c>
      <c r="E295" s="205">
        <f t="shared" si="477"/>
        <v>0</v>
      </c>
      <c r="F295" s="199">
        <f t="shared" si="477"/>
        <v>6</v>
      </c>
      <c r="G295" s="205">
        <f t="shared" si="477"/>
        <v>0</v>
      </c>
      <c r="H295" s="199">
        <f t="shared" si="477"/>
        <v>0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33</v>
      </c>
      <c r="U295" s="205">
        <f t="shared" si="477"/>
        <v>0</v>
      </c>
      <c r="V295" s="26"/>
      <c r="W295" s="4"/>
      <c r="X295">
        <f t="shared" si="464"/>
        <v>41</v>
      </c>
      <c r="Y295">
        <f t="shared" si="465"/>
        <v>34</v>
      </c>
      <c r="Z295">
        <f t="shared" si="466"/>
        <v>5</v>
      </c>
      <c r="AA295">
        <f t="shared" si="467"/>
        <v>0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2</v>
      </c>
      <c r="AM295">
        <f t="shared" ref="AM295:AM304" si="479">BO113</f>
        <v>0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3.9" thickTop="1" thickBot="1" x14ac:dyDescent="0.4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1310</v>
      </c>
      <c r="J296" s="56"/>
      <c r="K296" s="53"/>
      <c r="L296" s="60" t="s">
        <v>56</v>
      </c>
      <c r="M296" s="54">
        <f>U292</f>
        <v>30</v>
      </c>
      <c r="N296" s="58"/>
      <c r="O296" s="47"/>
      <c r="P296" s="51"/>
      <c r="Q296" s="48"/>
      <c r="R296" s="49" t="s">
        <v>57</v>
      </c>
      <c r="S296" s="49"/>
      <c r="T296" s="52">
        <f>I296+M296*2</f>
        <v>1370</v>
      </c>
      <c r="U296" s="50"/>
      <c r="V296" s="26"/>
      <c r="W296" s="4"/>
      <c r="X296">
        <f t="shared" si="464"/>
        <v>54</v>
      </c>
      <c r="Y296">
        <f t="shared" si="465"/>
        <v>53</v>
      </c>
      <c r="Z296">
        <f t="shared" si="466"/>
        <v>3</v>
      </c>
      <c r="AA296">
        <f t="shared" si="467"/>
        <v>0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1</v>
      </c>
      <c r="AM296">
        <f t="shared" si="479"/>
        <v>2</v>
      </c>
      <c r="AN296">
        <f t="shared" si="480"/>
        <v>0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15" thickTop="1" x14ac:dyDescent="0.35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25.276119402985074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25.333333333333332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101</v>
      </c>
      <c r="Y297">
        <f t="shared" si="465"/>
        <v>81</v>
      </c>
      <c r="Z297">
        <f t="shared" si="466"/>
        <v>8</v>
      </c>
      <c r="AA297">
        <f t="shared" si="467"/>
        <v>0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1</v>
      </c>
      <c r="AM297">
        <f t="shared" si="479"/>
        <v>1</v>
      </c>
      <c r="AN297">
        <f t="shared" si="480"/>
        <v>1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5">
      <c r="V298" s="26"/>
      <c r="W298" s="4"/>
      <c r="X298">
        <f t="shared" si="464"/>
        <v>77</v>
      </c>
      <c r="Y298">
        <f t="shared" si="465"/>
        <v>78</v>
      </c>
      <c r="Z298">
        <f t="shared" si="466"/>
        <v>8</v>
      </c>
      <c r="AA298">
        <f t="shared" si="467"/>
        <v>0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0</v>
      </c>
      <c r="AM298">
        <f t="shared" si="479"/>
        <v>1</v>
      </c>
      <c r="AN298">
        <f t="shared" si="480"/>
        <v>1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2.75" x14ac:dyDescent="0.35">
      <c r="V299" s="26"/>
      <c r="W299" s="4"/>
      <c r="X299">
        <f t="shared" si="464"/>
        <v>76</v>
      </c>
      <c r="Y299">
        <f t="shared" si="465"/>
        <v>62</v>
      </c>
      <c r="Z299">
        <f t="shared" si="466"/>
        <v>3</v>
      </c>
      <c r="AA299">
        <f t="shared" si="467"/>
        <v>0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1</v>
      </c>
      <c r="AM299">
        <f t="shared" si="479"/>
        <v>0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2.75" x14ac:dyDescent="0.35">
      <c r="V300" s="26"/>
      <c r="W300" s="4"/>
      <c r="X300">
        <f t="shared" si="464"/>
        <v>26</v>
      </c>
      <c r="Y300">
        <f t="shared" si="465"/>
        <v>33</v>
      </c>
      <c r="Z300">
        <f t="shared" si="466"/>
        <v>6</v>
      </c>
      <c r="AA300">
        <f t="shared" si="467"/>
        <v>0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1</v>
      </c>
      <c r="AM300">
        <f t="shared" si="479"/>
        <v>0</v>
      </c>
      <c r="AN300">
        <f t="shared" si="480"/>
        <v>0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2.75" x14ac:dyDescent="0.35">
      <c r="V301" s="26"/>
      <c r="W301" s="4"/>
      <c r="X301">
        <f t="shared" si="464"/>
        <v>14</v>
      </c>
      <c r="Y301">
        <f t="shared" si="465"/>
        <v>11</v>
      </c>
      <c r="Z301">
        <f t="shared" si="466"/>
        <v>0</v>
      </c>
      <c r="AA301">
        <f t="shared" si="467"/>
        <v>0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0</v>
      </c>
      <c r="AM301">
        <f t="shared" si="479"/>
        <v>0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2.75" x14ac:dyDescent="0.35">
      <c r="V302" s="26"/>
      <c r="W302" s="4"/>
      <c r="X302">
        <f t="shared" si="464"/>
        <v>4</v>
      </c>
      <c r="Y302">
        <f t="shared" si="465"/>
        <v>5</v>
      </c>
      <c r="Z302">
        <f t="shared" si="466"/>
        <v>3</v>
      </c>
      <c r="AA302">
        <f t="shared" si="467"/>
        <v>0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2.75" x14ac:dyDescent="0.35">
      <c r="V303" s="28"/>
      <c r="W303" s="4"/>
      <c r="X303">
        <f t="shared" si="464"/>
        <v>4</v>
      </c>
      <c r="Y303">
        <f t="shared" si="465"/>
        <v>3</v>
      </c>
      <c r="Z303">
        <f t="shared" si="466"/>
        <v>1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0</v>
      </c>
      <c r="AM303">
        <f t="shared" si="479"/>
        <v>0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2.75" x14ac:dyDescent="0.35">
      <c r="V304" s="29"/>
      <c r="W304" s="4"/>
      <c r="X304">
        <f t="shared" si="464"/>
        <v>3</v>
      </c>
      <c r="Y304">
        <f t="shared" si="465"/>
        <v>1</v>
      </c>
      <c r="Z304">
        <f t="shared" si="466"/>
        <v>0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2.75" x14ac:dyDescent="0.35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2.4" x14ac:dyDescent="0.35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2.4" x14ac:dyDescent="0.35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2.4" x14ac:dyDescent="0.35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2.4" x14ac:dyDescent="0.35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2.4" x14ac:dyDescent="0.35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5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2.4" x14ac:dyDescent="0.35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2.4" x14ac:dyDescent="0.35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2.4" x14ac:dyDescent="0.35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2.4" x14ac:dyDescent="0.35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2.4" x14ac:dyDescent="0.35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2.4" x14ac:dyDescent="0.35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2.4" x14ac:dyDescent="0.35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2.4" x14ac:dyDescent="0.35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2.4" x14ac:dyDescent="0.35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2.4" x14ac:dyDescent="0.35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2.4" x14ac:dyDescent="0.35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2.75" x14ac:dyDescent="0.35">
      <c r="A323" s="38">
        <f>(H292+J292+L292+N292+P292+R292)/T292</f>
        <v>1.4925373134328358E-3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2.75" x14ac:dyDescent="0.35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15" thickBot="1" x14ac:dyDescent="0.4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.25" thickBot="1" x14ac:dyDescent="0.55000000000000004">
      <c r="A326" s="261" t="str">
        <f>A1</f>
        <v>Comptages vitesse TV/PL à Montreuil</v>
      </c>
      <c r="B326" s="262"/>
      <c r="C326" s="262"/>
      <c r="D326" s="262"/>
      <c r="E326" s="262"/>
      <c r="F326" s="262"/>
      <c r="G326" s="262"/>
      <c r="H326" s="262"/>
      <c r="I326" s="262"/>
      <c r="J326" s="262"/>
      <c r="K326" s="262"/>
      <c r="L326" s="262"/>
      <c r="M326" s="262"/>
      <c r="N326" s="262"/>
      <c r="O326" s="262"/>
      <c r="P326" s="262"/>
      <c r="Q326" s="262"/>
      <c r="R326" s="262"/>
      <c r="S326" s="262"/>
      <c r="T326" s="262"/>
      <c r="U326" s="263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4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.15" x14ac:dyDescent="0.4">
      <c r="A328" s="4" t="s">
        <v>75</v>
      </c>
      <c r="E328" s="10" t="str">
        <f>BF5</f>
        <v>samedi 27 mars 2021</v>
      </c>
      <c r="I328" s="4" t="str">
        <f>I3</f>
        <v>Entre</v>
      </c>
      <c r="J328" s="105" t="str">
        <f>J3</f>
        <v>Boulevard Jeanne d'Arc</v>
      </c>
      <c r="K328" s="4"/>
      <c r="L328" s="11"/>
      <c r="M328" s="4"/>
      <c r="N328" s="4"/>
      <c r="O328" s="4" t="str">
        <f>O3</f>
        <v>Et</v>
      </c>
      <c r="P328" s="61" t="str">
        <f>P3</f>
        <v>Rue des Plâtrières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15" thickBot="1" x14ac:dyDescent="0.4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15" thickTop="1" x14ac:dyDescent="0.35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15" thickBot="1" x14ac:dyDescent="0.4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3.5" thickTop="1" thickBot="1" x14ac:dyDescent="0.4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15" thickTop="1" x14ac:dyDescent="0.35">
      <c r="A333" s="27" t="s">
        <v>29</v>
      </c>
      <c r="B333" s="195">
        <f t="shared" ref="B333:B343" si="490">X347</f>
        <v>4</v>
      </c>
      <c r="C333" s="201">
        <f t="shared" ref="C333:C343" si="491">AL347</f>
        <v>0</v>
      </c>
      <c r="D333" s="195">
        <f t="shared" ref="D333:D343" si="492">Y347</f>
        <v>0</v>
      </c>
      <c r="E333" s="201">
        <f t="shared" ref="E333:E343" si="493">AM347</f>
        <v>0</v>
      </c>
      <c r="F333" s="195">
        <f t="shared" ref="F333:F343" si="494">Z347</f>
        <v>0</v>
      </c>
      <c r="G333" s="201">
        <f t="shared" ref="G333:G343" si="495">AN347</f>
        <v>0</v>
      </c>
      <c r="H333" s="195">
        <f t="shared" ref="H333:H343" si="496">AA347</f>
        <v>0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4</v>
      </c>
      <c r="U333" s="201">
        <f t="shared" ref="U333:U348" si="509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2.75" x14ac:dyDescent="0.35">
      <c r="A334" s="27" t="s">
        <v>30</v>
      </c>
      <c r="B334" s="195">
        <f t="shared" si="490"/>
        <v>4</v>
      </c>
      <c r="C334" s="201">
        <f t="shared" si="491"/>
        <v>0</v>
      </c>
      <c r="D334" s="195">
        <f t="shared" si="492"/>
        <v>1</v>
      </c>
      <c r="E334" s="201">
        <f t="shared" si="493"/>
        <v>0</v>
      </c>
      <c r="F334" s="195">
        <f t="shared" si="494"/>
        <v>0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5</v>
      </c>
      <c r="U334" s="201">
        <f t="shared" si="509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2.75" x14ac:dyDescent="0.35">
      <c r="A335" s="27" t="s">
        <v>31</v>
      </c>
      <c r="B335" s="195">
        <f t="shared" si="490"/>
        <v>0</v>
      </c>
      <c r="C335" s="201">
        <f t="shared" si="491"/>
        <v>0</v>
      </c>
      <c r="D335" s="195">
        <f t="shared" si="492"/>
        <v>2</v>
      </c>
      <c r="E335" s="201">
        <f t="shared" si="493"/>
        <v>0</v>
      </c>
      <c r="F335" s="195">
        <f t="shared" si="494"/>
        <v>1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3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2.75" x14ac:dyDescent="0.35">
      <c r="A336" s="27" t="s">
        <v>32</v>
      </c>
      <c r="B336" s="195">
        <f t="shared" si="490"/>
        <v>1</v>
      </c>
      <c r="C336" s="201">
        <f t="shared" si="491"/>
        <v>0</v>
      </c>
      <c r="D336" s="195">
        <f t="shared" si="492"/>
        <v>1</v>
      </c>
      <c r="E336" s="201">
        <f t="shared" si="493"/>
        <v>0</v>
      </c>
      <c r="F336" s="195">
        <f t="shared" si="494"/>
        <v>1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3</v>
      </c>
      <c r="U336" s="201">
        <f t="shared" si="509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2.4" x14ac:dyDescent="0.35">
      <c r="A337" s="27" t="s">
        <v>33</v>
      </c>
      <c r="B337" s="195">
        <f t="shared" si="490"/>
        <v>0</v>
      </c>
      <c r="C337" s="201">
        <f t="shared" si="491"/>
        <v>0</v>
      </c>
      <c r="D337" s="195">
        <f t="shared" si="492"/>
        <v>0</v>
      </c>
      <c r="E337" s="201">
        <f t="shared" si="493"/>
        <v>0</v>
      </c>
      <c r="F337" s="195">
        <f t="shared" si="494"/>
        <v>0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0</v>
      </c>
      <c r="U337" s="201">
        <f t="shared" si="509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.15" x14ac:dyDescent="0.4">
      <c r="A338" s="27" t="s">
        <v>34</v>
      </c>
      <c r="B338" s="195">
        <f t="shared" si="490"/>
        <v>0</v>
      </c>
      <c r="C338" s="201">
        <f t="shared" si="491"/>
        <v>0</v>
      </c>
      <c r="D338" s="195">
        <f t="shared" si="492"/>
        <v>1</v>
      </c>
      <c r="E338" s="201">
        <f t="shared" si="493"/>
        <v>0</v>
      </c>
      <c r="F338" s="195">
        <f t="shared" si="494"/>
        <v>0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0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1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" x14ac:dyDescent="0.4">
      <c r="A339" s="27" t="s">
        <v>35</v>
      </c>
      <c r="B339" s="195">
        <f t="shared" si="490"/>
        <v>2</v>
      </c>
      <c r="C339" s="201">
        <f t="shared" si="491"/>
        <v>0</v>
      </c>
      <c r="D339" s="195">
        <f t="shared" si="492"/>
        <v>2</v>
      </c>
      <c r="E339" s="201">
        <f t="shared" si="493"/>
        <v>0</v>
      </c>
      <c r="F339" s="195">
        <f t="shared" si="494"/>
        <v>0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4</v>
      </c>
      <c r="U339" s="201">
        <f t="shared" si="509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2.75" x14ac:dyDescent="0.35">
      <c r="A340" s="27" t="s">
        <v>36</v>
      </c>
      <c r="B340" s="195">
        <f t="shared" si="490"/>
        <v>5</v>
      </c>
      <c r="C340" s="201">
        <f t="shared" si="491"/>
        <v>0</v>
      </c>
      <c r="D340" s="195">
        <f t="shared" si="492"/>
        <v>3</v>
      </c>
      <c r="E340" s="201">
        <f t="shared" si="493"/>
        <v>0</v>
      </c>
      <c r="F340" s="195">
        <f t="shared" si="494"/>
        <v>0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8</v>
      </c>
      <c r="U340" s="201">
        <f t="shared" si="509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2.75" x14ac:dyDescent="0.35">
      <c r="A341" s="27" t="s">
        <v>37</v>
      </c>
      <c r="B341" s="195">
        <f t="shared" si="490"/>
        <v>11</v>
      </c>
      <c r="C341" s="201">
        <f t="shared" si="491"/>
        <v>1</v>
      </c>
      <c r="D341" s="195">
        <f t="shared" si="492"/>
        <v>9</v>
      </c>
      <c r="E341" s="201">
        <f t="shared" si="493"/>
        <v>0</v>
      </c>
      <c r="F341" s="195">
        <f t="shared" si="494"/>
        <v>2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22</v>
      </c>
      <c r="U341" s="201">
        <f t="shared" si="509"/>
        <v>1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2.75" x14ac:dyDescent="0.35">
      <c r="A342" s="27" t="s">
        <v>38</v>
      </c>
      <c r="B342" s="195">
        <f t="shared" si="490"/>
        <v>16</v>
      </c>
      <c r="C342" s="201">
        <f t="shared" si="491"/>
        <v>0</v>
      </c>
      <c r="D342" s="195">
        <f t="shared" si="492"/>
        <v>16</v>
      </c>
      <c r="E342" s="201">
        <f t="shared" si="493"/>
        <v>0</v>
      </c>
      <c r="F342" s="195">
        <f t="shared" si="494"/>
        <v>0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32</v>
      </c>
      <c r="U342" s="201">
        <f t="shared" si="509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2.75" x14ac:dyDescent="0.35">
      <c r="A343" s="27" t="s">
        <v>39</v>
      </c>
      <c r="B343" s="195">
        <f t="shared" si="490"/>
        <v>28</v>
      </c>
      <c r="C343" s="201">
        <f t="shared" si="491"/>
        <v>0</v>
      </c>
      <c r="D343" s="195">
        <f t="shared" si="492"/>
        <v>21</v>
      </c>
      <c r="E343" s="201">
        <f t="shared" si="493"/>
        <v>0</v>
      </c>
      <c r="F343" s="195">
        <f t="shared" si="494"/>
        <v>1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50</v>
      </c>
      <c r="U343" s="201">
        <f t="shared" si="509"/>
        <v>0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.15" x14ac:dyDescent="0.4">
      <c r="A344" s="27" t="s">
        <v>40</v>
      </c>
      <c r="B344" s="195">
        <f t="shared" ref="B344:B356" si="510">X359</f>
        <v>34</v>
      </c>
      <c r="C344" s="201">
        <f t="shared" ref="C344:C356" si="511">AL359</f>
        <v>1</v>
      </c>
      <c r="D344" s="195">
        <f t="shared" ref="D344:D356" si="512">Y359</f>
        <v>32</v>
      </c>
      <c r="E344" s="201">
        <f t="shared" ref="E344:E356" si="513">AM359</f>
        <v>0</v>
      </c>
      <c r="F344" s="195">
        <f t="shared" ref="F344:F356" si="514">Z359</f>
        <v>3</v>
      </c>
      <c r="G344" s="201">
        <f t="shared" ref="G344:G356" si="515">AN359</f>
        <v>0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69</v>
      </c>
      <c r="U344" s="201">
        <f t="shared" si="509"/>
        <v>1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2.75" x14ac:dyDescent="0.35">
      <c r="A345" s="27" t="s">
        <v>41</v>
      </c>
      <c r="B345" s="195">
        <f t="shared" si="510"/>
        <v>32</v>
      </c>
      <c r="C345" s="201">
        <f t="shared" si="511"/>
        <v>2</v>
      </c>
      <c r="D345" s="195">
        <f t="shared" si="512"/>
        <v>33</v>
      </c>
      <c r="E345" s="201">
        <f t="shared" si="513"/>
        <v>2</v>
      </c>
      <c r="F345" s="195">
        <f t="shared" si="514"/>
        <v>2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67</v>
      </c>
      <c r="U345" s="201">
        <f>SUM(C345,E345,G345,I345,K345,M345,O345,Q345,S345)</f>
        <v>4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2.75" x14ac:dyDescent="0.35">
      <c r="A346" s="27" t="s">
        <v>42</v>
      </c>
      <c r="B346" s="195">
        <f t="shared" si="510"/>
        <v>30</v>
      </c>
      <c r="C346" s="201">
        <f t="shared" si="511"/>
        <v>0</v>
      </c>
      <c r="D346" s="195">
        <f t="shared" si="512"/>
        <v>34</v>
      </c>
      <c r="E346" s="201">
        <f t="shared" si="513"/>
        <v>0</v>
      </c>
      <c r="F346" s="195">
        <f t="shared" si="514"/>
        <v>2</v>
      </c>
      <c r="G346" s="201">
        <f t="shared" si="515"/>
        <v>0</v>
      </c>
      <c r="H346" s="195">
        <f t="shared" si="516"/>
        <v>1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67</v>
      </c>
      <c r="U346" s="201">
        <f t="shared" si="509"/>
        <v>0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2.75" x14ac:dyDescent="0.35">
      <c r="A347" s="27" t="s">
        <v>43</v>
      </c>
      <c r="B347" s="195">
        <f t="shared" si="510"/>
        <v>24</v>
      </c>
      <c r="C347" s="201">
        <f t="shared" si="511"/>
        <v>0</v>
      </c>
      <c r="D347" s="195">
        <f t="shared" si="512"/>
        <v>21</v>
      </c>
      <c r="E347" s="201">
        <f t="shared" si="513"/>
        <v>1</v>
      </c>
      <c r="F347" s="195">
        <f t="shared" si="514"/>
        <v>2</v>
      </c>
      <c r="G347" s="201">
        <f t="shared" si="515"/>
        <v>0</v>
      </c>
      <c r="H347" s="195">
        <f t="shared" si="516"/>
        <v>0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47</v>
      </c>
      <c r="U347" s="201">
        <f t="shared" si="509"/>
        <v>1</v>
      </c>
      <c r="V347" s="26"/>
      <c r="W347" s="4"/>
      <c r="X347">
        <f t="shared" ref="X347:X357" si="528">BA129</f>
        <v>4</v>
      </c>
      <c r="Y347">
        <f t="shared" ref="Y347:AI347" si="529">BB129</f>
        <v>0</v>
      </c>
      <c r="Z347">
        <f t="shared" si="529"/>
        <v>0</v>
      </c>
      <c r="AA347">
        <f t="shared" si="529"/>
        <v>0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0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2.75" x14ac:dyDescent="0.35">
      <c r="A348" s="27" t="s">
        <v>44</v>
      </c>
      <c r="B348" s="195">
        <f t="shared" si="510"/>
        <v>32</v>
      </c>
      <c r="C348" s="201">
        <f t="shared" si="511"/>
        <v>1</v>
      </c>
      <c r="D348" s="195">
        <f t="shared" si="512"/>
        <v>38</v>
      </c>
      <c r="E348" s="201">
        <f t="shared" si="513"/>
        <v>1</v>
      </c>
      <c r="F348" s="195">
        <f t="shared" si="514"/>
        <v>5</v>
      </c>
      <c r="G348" s="201">
        <f t="shared" si="515"/>
        <v>0</v>
      </c>
      <c r="H348" s="195">
        <f t="shared" si="516"/>
        <v>1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76</v>
      </c>
      <c r="U348" s="201">
        <f t="shared" si="509"/>
        <v>2</v>
      </c>
      <c r="V348" s="26"/>
      <c r="W348" s="4"/>
      <c r="X348">
        <f t="shared" si="528"/>
        <v>4</v>
      </c>
      <c r="Y348">
        <f t="shared" ref="Y348:Y357" si="531">BB130</f>
        <v>1</v>
      </c>
      <c r="Z348">
        <f t="shared" ref="Z348:Z357" si="532">BC130</f>
        <v>0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0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2.75" x14ac:dyDescent="0.35">
      <c r="A349" s="27" t="s">
        <v>45</v>
      </c>
      <c r="B349" s="195">
        <f t="shared" si="510"/>
        <v>25</v>
      </c>
      <c r="C349" s="201">
        <f t="shared" si="511"/>
        <v>0</v>
      </c>
      <c r="D349" s="195">
        <f t="shared" si="512"/>
        <v>27</v>
      </c>
      <c r="E349" s="201">
        <f t="shared" si="513"/>
        <v>0</v>
      </c>
      <c r="F349" s="195">
        <f t="shared" si="514"/>
        <v>4</v>
      </c>
      <c r="G349" s="201">
        <f t="shared" si="515"/>
        <v>0</v>
      </c>
      <c r="H349" s="195">
        <f t="shared" si="516"/>
        <v>0</v>
      </c>
      <c r="I349" s="201">
        <f t="shared" si="517"/>
        <v>0</v>
      </c>
      <c r="J349" s="195">
        <f t="shared" si="518"/>
        <v>0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56</v>
      </c>
      <c r="U349" s="201">
        <f t="shared" ref="U349:U356" si="555">SUM(C349,E349,G349,I349,K349,M349,O349,Q349,S349)</f>
        <v>0</v>
      </c>
      <c r="V349" s="26"/>
      <c r="W349" s="4"/>
      <c r="X349">
        <f t="shared" si="528"/>
        <v>0</v>
      </c>
      <c r="Y349">
        <f t="shared" si="531"/>
        <v>2</v>
      </c>
      <c r="Z349">
        <f t="shared" si="532"/>
        <v>1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2.75" x14ac:dyDescent="0.35">
      <c r="A350" s="27" t="s">
        <v>46</v>
      </c>
      <c r="B350" s="195">
        <f t="shared" si="510"/>
        <v>38</v>
      </c>
      <c r="C350" s="201">
        <f t="shared" si="511"/>
        <v>0</v>
      </c>
      <c r="D350" s="195">
        <f t="shared" si="512"/>
        <v>32</v>
      </c>
      <c r="E350" s="201">
        <f t="shared" si="513"/>
        <v>0</v>
      </c>
      <c r="F350" s="195">
        <f t="shared" si="514"/>
        <v>6</v>
      </c>
      <c r="G350" s="201">
        <f t="shared" si="515"/>
        <v>0</v>
      </c>
      <c r="H350" s="195">
        <f t="shared" si="516"/>
        <v>0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76</v>
      </c>
      <c r="U350" s="201">
        <f t="shared" si="555"/>
        <v>0</v>
      </c>
      <c r="V350" s="26"/>
      <c r="W350" s="4"/>
      <c r="X350">
        <f t="shared" si="528"/>
        <v>1</v>
      </c>
      <c r="Y350">
        <f t="shared" si="531"/>
        <v>1</v>
      </c>
      <c r="Z350">
        <f t="shared" si="532"/>
        <v>1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0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2.75" x14ac:dyDescent="0.35">
      <c r="A351" s="27" t="s">
        <v>47</v>
      </c>
      <c r="B351" s="195">
        <f t="shared" si="510"/>
        <v>32</v>
      </c>
      <c r="C351" s="201">
        <f t="shared" si="511"/>
        <v>0</v>
      </c>
      <c r="D351" s="195">
        <f t="shared" si="512"/>
        <v>33</v>
      </c>
      <c r="E351" s="201">
        <f t="shared" si="513"/>
        <v>0</v>
      </c>
      <c r="F351" s="195">
        <f t="shared" si="514"/>
        <v>1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66</v>
      </c>
      <c r="U351" s="201">
        <f t="shared" si="555"/>
        <v>0</v>
      </c>
      <c r="V351" s="26"/>
      <c r="W351" s="4"/>
      <c r="X351">
        <f t="shared" si="528"/>
        <v>0</v>
      </c>
      <c r="Y351">
        <f t="shared" si="531"/>
        <v>0</v>
      </c>
      <c r="Z351">
        <f t="shared" si="532"/>
        <v>0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0</v>
      </c>
      <c r="AM351">
        <f t="shared" si="543"/>
        <v>0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2.75" x14ac:dyDescent="0.35">
      <c r="A352" s="27" t="s">
        <v>48</v>
      </c>
      <c r="B352" s="195">
        <f t="shared" si="510"/>
        <v>12</v>
      </c>
      <c r="C352" s="201">
        <f t="shared" si="511"/>
        <v>0</v>
      </c>
      <c r="D352" s="195">
        <f t="shared" si="512"/>
        <v>18</v>
      </c>
      <c r="E352" s="201">
        <f t="shared" si="513"/>
        <v>0</v>
      </c>
      <c r="F352" s="195">
        <f t="shared" si="514"/>
        <v>2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32</v>
      </c>
      <c r="U352" s="201">
        <f t="shared" si="555"/>
        <v>0</v>
      </c>
      <c r="V352" s="26"/>
      <c r="W352" s="4"/>
      <c r="X352">
        <f t="shared" si="528"/>
        <v>0</v>
      </c>
      <c r="Y352">
        <f t="shared" si="531"/>
        <v>1</v>
      </c>
      <c r="Z352">
        <f t="shared" si="532"/>
        <v>0</v>
      </c>
      <c r="AA352">
        <f t="shared" si="533"/>
        <v>0</v>
      </c>
      <c r="AB352">
        <f t="shared" si="534"/>
        <v>0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2.75" x14ac:dyDescent="0.35">
      <c r="A353" s="27" t="s">
        <v>49</v>
      </c>
      <c r="B353" s="195">
        <f t="shared" si="510"/>
        <v>7</v>
      </c>
      <c r="C353" s="201">
        <f t="shared" si="511"/>
        <v>0</v>
      </c>
      <c r="D353" s="195">
        <f t="shared" si="512"/>
        <v>7</v>
      </c>
      <c r="E353" s="201">
        <f t="shared" si="513"/>
        <v>0</v>
      </c>
      <c r="F353" s="195">
        <f t="shared" si="514"/>
        <v>1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15</v>
      </c>
      <c r="U353" s="201">
        <f t="shared" si="555"/>
        <v>0</v>
      </c>
      <c r="V353" s="26"/>
      <c r="W353" s="4"/>
      <c r="X353">
        <f t="shared" si="528"/>
        <v>2</v>
      </c>
      <c r="Y353">
        <f t="shared" si="531"/>
        <v>2</v>
      </c>
      <c r="Z353">
        <f t="shared" si="532"/>
        <v>0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0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2.75" x14ac:dyDescent="0.35">
      <c r="A354" s="27" t="s">
        <v>50</v>
      </c>
      <c r="B354" s="195">
        <f t="shared" si="510"/>
        <v>5</v>
      </c>
      <c r="C354" s="201">
        <f t="shared" si="511"/>
        <v>0</v>
      </c>
      <c r="D354" s="195">
        <f t="shared" si="512"/>
        <v>5</v>
      </c>
      <c r="E354" s="201">
        <f t="shared" si="513"/>
        <v>0</v>
      </c>
      <c r="F354" s="195">
        <f t="shared" si="514"/>
        <v>2</v>
      </c>
      <c r="G354" s="201">
        <f t="shared" si="515"/>
        <v>0</v>
      </c>
      <c r="H354" s="195">
        <f t="shared" si="516"/>
        <v>0</v>
      </c>
      <c r="I354" s="201">
        <f t="shared" si="517"/>
        <v>0</v>
      </c>
      <c r="J354" s="195">
        <f t="shared" si="518"/>
        <v>0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12</v>
      </c>
      <c r="U354" s="201">
        <f t="shared" si="555"/>
        <v>0</v>
      </c>
      <c r="V354" s="26"/>
      <c r="W354" s="4"/>
      <c r="X354">
        <f t="shared" si="528"/>
        <v>5</v>
      </c>
      <c r="Y354">
        <f t="shared" si="531"/>
        <v>3</v>
      </c>
      <c r="Z354">
        <f t="shared" si="532"/>
        <v>0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0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2.75" x14ac:dyDescent="0.35">
      <c r="A355" s="27" t="s">
        <v>51</v>
      </c>
      <c r="B355" s="195">
        <f t="shared" si="510"/>
        <v>5</v>
      </c>
      <c r="C355" s="201">
        <f t="shared" si="511"/>
        <v>0</v>
      </c>
      <c r="D355" s="195">
        <f t="shared" si="512"/>
        <v>2</v>
      </c>
      <c r="E355" s="201">
        <f t="shared" si="513"/>
        <v>0</v>
      </c>
      <c r="F355" s="195">
        <f t="shared" si="514"/>
        <v>1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8</v>
      </c>
      <c r="U355" s="201">
        <f t="shared" si="555"/>
        <v>0</v>
      </c>
      <c r="V355" s="26"/>
      <c r="W355" s="4"/>
      <c r="X355">
        <f t="shared" si="528"/>
        <v>11</v>
      </c>
      <c r="Y355">
        <f t="shared" si="531"/>
        <v>9</v>
      </c>
      <c r="Z355">
        <f t="shared" si="532"/>
        <v>2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1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15" thickBot="1" x14ac:dyDescent="0.4">
      <c r="A356" s="18" t="s">
        <v>52</v>
      </c>
      <c r="B356" s="195">
        <f t="shared" si="510"/>
        <v>4</v>
      </c>
      <c r="C356" s="201">
        <f t="shared" si="511"/>
        <v>0</v>
      </c>
      <c r="D356" s="195">
        <f t="shared" si="512"/>
        <v>4</v>
      </c>
      <c r="E356" s="201">
        <f t="shared" si="513"/>
        <v>0</v>
      </c>
      <c r="F356" s="195">
        <f t="shared" si="514"/>
        <v>0</v>
      </c>
      <c r="G356" s="201">
        <f t="shared" si="515"/>
        <v>0</v>
      </c>
      <c r="H356" s="195">
        <f t="shared" si="516"/>
        <v>0</v>
      </c>
      <c r="I356" s="201">
        <f t="shared" si="517"/>
        <v>0</v>
      </c>
      <c r="J356" s="195">
        <f t="shared" si="518"/>
        <v>0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8</v>
      </c>
      <c r="U356" s="201">
        <f t="shared" si="555"/>
        <v>0</v>
      </c>
      <c r="V356" s="26"/>
      <c r="W356" s="4"/>
      <c r="X356">
        <f t="shared" si="528"/>
        <v>16</v>
      </c>
      <c r="Y356">
        <f t="shared" si="531"/>
        <v>16</v>
      </c>
      <c r="Z356">
        <f t="shared" si="532"/>
        <v>0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0</v>
      </c>
      <c r="AM356">
        <f t="shared" si="543"/>
        <v>0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3.5" thickTop="1" thickBot="1" x14ac:dyDescent="0.4">
      <c r="A357" s="25" t="s">
        <v>53</v>
      </c>
      <c r="B357" s="196">
        <f t="shared" ref="B357:Q357" si="556">SUM(B333:B356)</f>
        <v>351</v>
      </c>
      <c r="C357" s="202">
        <f t="shared" si="556"/>
        <v>5</v>
      </c>
      <c r="D357" s="196">
        <f t="shared" si="556"/>
        <v>342</v>
      </c>
      <c r="E357" s="202">
        <f t="shared" si="556"/>
        <v>4</v>
      </c>
      <c r="F357" s="196">
        <f t="shared" si="556"/>
        <v>36</v>
      </c>
      <c r="G357" s="202">
        <f t="shared" si="556"/>
        <v>0</v>
      </c>
      <c r="H357" s="196">
        <f t="shared" si="556"/>
        <v>2</v>
      </c>
      <c r="I357" s="202">
        <f t="shared" si="556"/>
        <v>0</v>
      </c>
      <c r="J357" s="196">
        <f t="shared" si="556"/>
        <v>0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731</v>
      </c>
      <c r="U357" s="202">
        <f>SUM(U333:U356)</f>
        <v>9</v>
      </c>
      <c r="V357" s="26"/>
      <c r="W357" s="4"/>
      <c r="X357">
        <f t="shared" si="528"/>
        <v>28</v>
      </c>
      <c r="Y357">
        <f t="shared" si="531"/>
        <v>21</v>
      </c>
      <c r="Z357">
        <f t="shared" si="532"/>
        <v>1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0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15" thickTop="1" x14ac:dyDescent="0.35">
      <c r="A358" s="27" t="s">
        <v>125</v>
      </c>
      <c r="B358" s="197">
        <f>B357/T357</f>
        <v>0.48016415868673051</v>
      </c>
      <c r="C358" s="203">
        <f>C357/T357</f>
        <v>6.8399452804377564E-3</v>
      </c>
      <c r="D358" s="197">
        <f>D357/T357</f>
        <v>0.46785225718194257</v>
      </c>
      <c r="E358" s="203">
        <f>E357/T357</f>
        <v>5.4719562243502051E-3</v>
      </c>
      <c r="F358" s="197">
        <f>F357/T357</f>
        <v>4.9247606019151846E-2</v>
      </c>
      <c r="G358" s="203">
        <f>G357/T357</f>
        <v>0</v>
      </c>
      <c r="H358" s="197">
        <f>H357/T357</f>
        <v>2.7359781121751026E-3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1.2311901504787962E-2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2.75" x14ac:dyDescent="0.35">
      <c r="A359" s="27" t="s">
        <v>111</v>
      </c>
      <c r="B359" s="198">
        <f t="shared" ref="B359:U359" si="557">SUM(B339:B353)</f>
        <v>328</v>
      </c>
      <c r="C359" s="204">
        <f t="shared" si="557"/>
        <v>5</v>
      </c>
      <c r="D359" s="198">
        <f t="shared" si="557"/>
        <v>326</v>
      </c>
      <c r="E359" s="204">
        <f t="shared" si="557"/>
        <v>4</v>
      </c>
      <c r="F359" s="198">
        <f t="shared" si="557"/>
        <v>31</v>
      </c>
      <c r="G359" s="204">
        <f t="shared" si="557"/>
        <v>0</v>
      </c>
      <c r="H359" s="198">
        <f t="shared" si="557"/>
        <v>2</v>
      </c>
      <c r="I359" s="204">
        <f t="shared" si="557"/>
        <v>0</v>
      </c>
      <c r="J359" s="198">
        <f t="shared" si="557"/>
        <v>0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687</v>
      </c>
      <c r="U359" s="204">
        <f t="shared" si="557"/>
        <v>9</v>
      </c>
      <c r="V359" s="26"/>
      <c r="W359" s="4"/>
      <c r="X359">
        <f t="shared" ref="X359:X371" si="558">BA140</f>
        <v>34</v>
      </c>
      <c r="Y359">
        <f>BB140</f>
        <v>32</v>
      </c>
      <c r="Z359">
        <f t="shared" ref="Z359:Z371" si="559">BC140</f>
        <v>3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1</v>
      </c>
      <c r="AM359">
        <f t="shared" ref="AM359:AW359" si="569">BO134</f>
        <v>0</v>
      </c>
      <c r="AN359">
        <f t="shared" si="569"/>
        <v>0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15" thickBot="1" x14ac:dyDescent="0.4">
      <c r="A360" s="18" t="s">
        <v>112</v>
      </c>
      <c r="B360" s="199">
        <f t="shared" ref="B360:U360" si="570">B357-B359</f>
        <v>23</v>
      </c>
      <c r="C360" s="205">
        <f t="shared" si="570"/>
        <v>0</v>
      </c>
      <c r="D360" s="199">
        <f t="shared" si="570"/>
        <v>16</v>
      </c>
      <c r="E360" s="205">
        <f t="shared" si="570"/>
        <v>0</v>
      </c>
      <c r="F360" s="199">
        <f t="shared" si="570"/>
        <v>5</v>
      </c>
      <c r="G360" s="205">
        <f t="shared" si="570"/>
        <v>0</v>
      </c>
      <c r="H360" s="199">
        <f t="shared" si="570"/>
        <v>0</v>
      </c>
      <c r="I360" s="205">
        <f t="shared" si="570"/>
        <v>0</v>
      </c>
      <c r="J360" s="199">
        <f t="shared" si="570"/>
        <v>0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44</v>
      </c>
      <c r="U360" s="205">
        <f t="shared" si="570"/>
        <v>0</v>
      </c>
      <c r="V360" s="26"/>
      <c r="W360" s="4"/>
      <c r="X360">
        <f t="shared" si="558"/>
        <v>32</v>
      </c>
      <c r="Y360">
        <f t="shared" ref="Y360:Y371" si="571">BB141</f>
        <v>33</v>
      </c>
      <c r="Z360">
        <f t="shared" si="559"/>
        <v>2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2</v>
      </c>
      <c r="AM360">
        <f t="shared" ref="AM360:AM371" si="573">BO135</f>
        <v>2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3.9" thickTop="1" thickBot="1" x14ac:dyDescent="0.4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722</v>
      </c>
      <c r="J361" s="56"/>
      <c r="K361" s="53"/>
      <c r="L361" s="60" t="s">
        <v>56</v>
      </c>
      <c r="M361" s="54">
        <f>U357</f>
        <v>9</v>
      </c>
      <c r="N361" s="58"/>
      <c r="O361" s="47"/>
      <c r="P361" s="51"/>
      <c r="Q361" s="48"/>
      <c r="R361" s="49" t="s">
        <v>57</v>
      </c>
      <c r="S361" s="49"/>
      <c r="T361" s="52">
        <f>I361+M361*2</f>
        <v>740</v>
      </c>
      <c r="U361" s="50"/>
      <c r="V361" s="26"/>
      <c r="W361" s="4"/>
      <c r="X361">
        <f t="shared" si="558"/>
        <v>30</v>
      </c>
      <c r="Y361">
        <f t="shared" si="571"/>
        <v>34</v>
      </c>
      <c r="Z361">
        <f t="shared" si="559"/>
        <v>2</v>
      </c>
      <c r="AA361">
        <f t="shared" si="560"/>
        <v>1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0</v>
      </c>
      <c r="AM361">
        <f t="shared" si="573"/>
        <v>0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15" thickTop="1" x14ac:dyDescent="0.35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25.943912448700409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23.888888888888889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24</v>
      </c>
      <c r="Y362">
        <f t="shared" si="571"/>
        <v>21</v>
      </c>
      <c r="Z362">
        <f t="shared" si="559"/>
        <v>2</v>
      </c>
      <c r="AA362">
        <f t="shared" si="560"/>
        <v>0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0</v>
      </c>
      <c r="AM362">
        <f t="shared" si="573"/>
        <v>1</v>
      </c>
      <c r="AN362">
        <f t="shared" si="574"/>
        <v>0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5">
      <c r="V363" s="26"/>
      <c r="W363" s="4"/>
      <c r="X363">
        <f t="shared" si="558"/>
        <v>32</v>
      </c>
      <c r="Y363">
        <f t="shared" si="571"/>
        <v>38</v>
      </c>
      <c r="Z363">
        <f t="shared" si="559"/>
        <v>5</v>
      </c>
      <c r="AA363">
        <f t="shared" si="560"/>
        <v>1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1</v>
      </c>
      <c r="AM363">
        <f t="shared" si="573"/>
        <v>1</v>
      </c>
      <c r="AN363">
        <f t="shared" si="574"/>
        <v>0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2.75" x14ac:dyDescent="0.35">
      <c r="V364" s="26"/>
      <c r="W364" s="4"/>
      <c r="X364">
        <f t="shared" si="558"/>
        <v>25</v>
      </c>
      <c r="Y364">
        <f t="shared" si="571"/>
        <v>27</v>
      </c>
      <c r="Z364">
        <f t="shared" si="559"/>
        <v>4</v>
      </c>
      <c r="AA364">
        <f t="shared" si="560"/>
        <v>0</v>
      </c>
      <c r="AB364">
        <f t="shared" si="561"/>
        <v>0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0</v>
      </c>
      <c r="AM364">
        <f t="shared" si="573"/>
        <v>0</v>
      </c>
      <c r="AN364">
        <f t="shared" si="574"/>
        <v>0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2.75" x14ac:dyDescent="0.35">
      <c r="V365" s="26"/>
      <c r="W365" s="4"/>
      <c r="X365">
        <f t="shared" si="558"/>
        <v>38</v>
      </c>
      <c r="Y365">
        <f t="shared" si="571"/>
        <v>32</v>
      </c>
      <c r="Z365">
        <f t="shared" si="559"/>
        <v>6</v>
      </c>
      <c r="AA365">
        <f t="shared" si="560"/>
        <v>0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0</v>
      </c>
      <c r="AM365">
        <f t="shared" si="573"/>
        <v>0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2.75" x14ac:dyDescent="0.35">
      <c r="V366" s="26"/>
      <c r="W366" s="4"/>
      <c r="X366">
        <f t="shared" si="558"/>
        <v>32</v>
      </c>
      <c r="Y366">
        <f t="shared" si="571"/>
        <v>33</v>
      </c>
      <c r="Z366">
        <f t="shared" si="559"/>
        <v>1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0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2.75" x14ac:dyDescent="0.35">
      <c r="V367" s="26"/>
      <c r="W367" s="4"/>
      <c r="X367">
        <f t="shared" si="558"/>
        <v>12</v>
      </c>
      <c r="Y367">
        <f t="shared" si="571"/>
        <v>18</v>
      </c>
      <c r="Z367">
        <f t="shared" si="559"/>
        <v>2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0</v>
      </c>
      <c r="AM367">
        <f t="shared" si="573"/>
        <v>0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2.75" x14ac:dyDescent="0.35">
      <c r="V368" s="26"/>
      <c r="W368" s="4"/>
      <c r="X368">
        <f t="shared" si="558"/>
        <v>7</v>
      </c>
      <c r="Y368">
        <f t="shared" si="571"/>
        <v>7</v>
      </c>
      <c r="Z368">
        <f t="shared" si="559"/>
        <v>1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0</v>
      </c>
      <c r="AM368">
        <f t="shared" si="573"/>
        <v>0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2.75" x14ac:dyDescent="0.35">
      <c r="V369" s="26"/>
      <c r="W369" s="4"/>
      <c r="X369">
        <f t="shared" si="558"/>
        <v>5</v>
      </c>
      <c r="Y369">
        <f t="shared" si="571"/>
        <v>5</v>
      </c>
      <c r="Z369">
        <f t="shared" si="559"/>
        <v>2</v>
      </c>
      <c r="AA369">
        <f t="shared" si="560"/>
        <v>0</v>
      </c>
      <c r="AB369">
        <f t="shared" si="561"/>
        <v>0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0</v>
      </c>
      <c r="AM369">
        <f t="shared" si="573"/>
        <v>0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2.75" x14ac:dyDescent="0.35">
      <c r="V370" s="28"/>
      <c r="W370" s="4"/>
      <c r="X370">
        <f t="shared" si="558"/>
        <v>5</v>
      </c>
      <c r="Y370">
        <f t="shared" si="571"/>
        <v>2</v>
      </c>
      <c r="Z370">
        <f t="shared" si="559"/>
        <v>1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0</v>
      </c>
      <c r="AM370">
        <f t="shared" si="573"/>
        <v>0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2.75" x14ac:dyDescent="0.35">
      <c r="V371" s="29"/>
      <c r="W371" s="4"/>
      <c r="X371">
        <f t="shared" si="558"/>
        <v>4</v>
      </c>
      <c r="Y371">
        <f t="shared" si="571"/>
        <v>4</v>
      </c>
      <c r="Z371">
        <f t="shared" si="559"/>
        <v>0</v>
      </c>
      <c r="AA371">
        <f t="shared" si="560"/>
        <v>0</v>
      </c>
      <c r="AB371">
        <f t="shared" si="561"/>
        <v>0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2.75" x14ac:dyDescent="0.35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2.4" x14ac:dyDescent="0.35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2.4" x14ac:dyDescent="0.35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2.4" x14ac:dyDescent="0.35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45" customHeight="1" x14ac:dyDescent="0.35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2.4" x14ac:dyDescent="0.35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2.4" x14ac:dyDescent="0.35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2.4" x14ac:dyDescent="0.35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2.4" x14ac:dyDescent="0.35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2.4" x14ac:dyDescent="0.35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2.4" x14ac:dyDescent="0.35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2.4" x14ac:dyDescent="0.35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2.4" x14ac:dyDescent="0.35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2.4" x14ac:dyDescent="0.35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2.4" x14ac:dyDescent="0.35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2.4" x14ac:dyDescent="0.35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2.75" x14ac:dyDescent="0.35">
      <c r="A388" s="38">
        <f>(H357+J357+L357+N357+P357+R357)/T357</f>
        <v>2.7359781121751026E-3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2.75" x14ac:dyDescent="0.35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2.75" thickBot="1" x14ac:dyDescent="0.4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.25" thickBot="1" x14ac:dyDescent="0.4">
      <c r="A391" s="267" t="str">
        <f>A1</f>
        <v>Comptages vitesse TV/PL à Montreuil</v>
      </c>
      <c r="B391" s="268"/>
      <c r="C391" s="268"/>
      <c r="D391" s="268"/>
      <c r="E391" s="268"/>
      <c r="F391" s="268"/>
      <c r="G391" s="268"/>
      <c r="H391" s="268"/>
      <c r="I391" s="268"/>
      <c r="J391" s="268"/>
      <c r="K391" s="268"/>
      <c r="L391" s="268"/>
      <c r="M391" s="268"/>
      <c r="N391" s="268"/>
      <c r="O391" s="268"/>
      <c r="P391" s="268"/>
      <c r="Q391" s="268"/>
      <c r="R391" s="268"/>
      <c r="S391" s="268"/>
      <c r="T391" s="268"/>
      <c r="U391" s="269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" customHeight="1" x14ac:dyDescent="0.4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.15" x14ac:dyDescent="0.4">
      <c r="A393" s="4" t="s">
        <v>75</v>
      </c>
      <c r="E393" s="10" t="str">
        <f>BG5</f>
        <v>dimanche 28 mars 2021</v>
      </c>
      <c r="I393" s="107" t="str">
        <f>I3</f>
        <v>Entre</v>
      </c>
      <c r="J393" s="108" t="str">
        <f>J3</f>
        <v>Boulevard Jeanne d'Arc</v>
      </c>
      <c r="K393" s="4"/>
      <c r="L393" s="11"/>
      <c r="M393" s="4"/>
      <c r="N393" s="4"/>
      <c r="O393" s="4" t="str">
        <f>O3</f>
        <v>Et</v>
      </c>
      <c r="P393" s="61" t="str">
        <f>P3</f>
        <v>Rue des Plâtrières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15" thickBot="1" x14ac:dyDescent="0.4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15" thickTop="1" x14ac:dyDescent="0.35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15" thickBot="1" x14ac:dyDescent="0.4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3.5" thickTop="1" thickBot="1" x14ac:dyDescent="0.4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15" thickTop="1" x14ac:dyDescent="0.35">
      <c r="A398" s="27" t="s">
        <v>29</v>
      </c>
      <c r="B398" s="195">
        <f t="shared" ref="B398:B406" si="584">X414</f>
        <v>2</v>
      </c>
      <c r="C398" s="201">
        <f t="shared" ref="C398:C406" si="585">AL414</f>
        <v>0</v>
      </c>
      <c r="D398" s="195">
        <f t="shared" ref="D398:D406" si="586">Y414</f>
        <v>2</v>
      </c>
      <c r="E398" s="201">
        <f t="shared" ref="E398:E406" si="587">AM414</f>
        <v>0</v>
      </c>
      <c r="F398" s="195">
        <f t="shared" ref="F398:F406" si="588">Z414</f>
        <v>1</v>
      </c>
      <c r="G398" s="201">
        <f t="shared" ref="G398:G406" si="589">AN414</f>
        <v>0</v>
      </c>
      <c r="H398" s="195">
        <f t="shared" ref="H398:H406" si="590">AA414</f>
        <v>0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5</v>
      </c>
      <c r="U398" s="201">
        <f t="shared" ref="U398:U413" si="602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2.75" x14ac:dyDescent="0.35">
      <c r="A399" s="27" t="s">
        <v>30</v>
      </c>
      <c r="B399" s="195">
        <f t="shared" si="584"/>
        <v>1</v>
      </c>
      <c r="C399" s="201">
        <f t="shared" si="585"/>
        <v>0</v>
      </c>
      <c r="D399" s="195">
        <f t="shared" si="586"/>
        <v>1</v>
      </c>
      <c r="E399" s="201">
        <f t="shared" si="587"/>
        <v>0</v>
      </c>
      <c r="F399" s="195">
        <f t="shared" si="588"/>
        <v>1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3</v>
      </c>
      <c r="U399" s="201">
        <f t="shared" si="602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2.75" x14ac:dyDescent="0.35">
      <c r="A400" s="27" t="s">
        <v>31</v>
      </c>
      <c r="B400" s="195">
        <f t="shared" si="584"/>
        <v>1</v>
      </c>
      <c r="C400" s="201">
        <f t="shared" si="585"/>
        <v>0</v>
      </c>
      <c r="D400" s="195">
        <f t="shared" si="586"/>
        <v>1</v>
      </c>
      <c r="E400" s="201">
        <f t="shared" si="587"/>
        <v>0</v>
      </c>
      <c r="F400" s="195">
        <f t="shared" si="588"/>
        <v>0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2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2.75" x14ac:dyDescent="0.35">
      <c r="A401" s="27" t="s">
        <v>32</v>
      </c>
      <c r="B401" s="195">
        <f t="shared" si="584"/>
        <v>2</v>
      </c>
      <c r="C401" s="201">
        <f t="shared" si="585"/>
        <v>0</v>
      </c>
      <c r="D401" s="195">
        <f t="shared" si="586"/>
        <v>0</v>
      </c>
      <c r="E401" s="201">
        <f t="shared" si="587"/>
        <v>0</v>
      </c>
      <c r="F401" s="195">
        <f t="shared" si="588"/>
        <v>0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2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2.75" x14ac:dyDescent="0.35">
      <c r="A402" s="27" t="s">
        <v>33</v>
      </c>
      <c r="B402" s="195">
        <f t="shared" si="584"/>
        <v>0</v>
      </c>
      <c r="C402" s="201">
        <f t="shared" si="585"/>
        <v>0</v>
      </c>
      <c r="D402" s="195">
        <f t="shared" si="586"/>
        <v>0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0</v>
      </c>
      <c r="U402" s="201">
        <f t="shared" si="602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2.75" x14ac:dyDescent="0.35">
      <c r="A403" s="27" t="s">
        <v>34</v>
      </c>
      <c r="B403" s="195">
        <f t="shared" si="584"/>
        <v>0</v>
      </c>
      <c r="C403" s="201">
        <f t="shared" si="585"/>
        <v>0</v>
      </c>
      <c r="D403" s="195">
        <f t="shared" si="586"/>
        <v>1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1</v>
      </c>
      <c r="U403" s="201">
        <f t="shared" si="602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2.4" x14ac:dyDescent="0.35">
      <c r="A404" s="27" t="s">
        <v>35</v>
      </c>
      <c r="B404" s="195">
        <f t="shared" si="584"/>
        <v>1</v>
      </c>
      <c r="C404" s="201">
        <f t="shared" si="585"/>
        <v>0</v>
      </c>
      <c r="D404" s="195">
        <f t="shared" si="586"/>
        <v>4</v>
      </c>
      <c r="E404" s="201">
        <f t="shared" si="587"/>
        <v>0</v>
      </c>
      <c r="F404" s="195">
        <f t="shared" si="588"/>
        <v>1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6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.15" x14ac:dyDescent="0.4">
      <c r="A405" s="27" t="s">
        <v>36</v>
      </c>
      <c r="B405" s="195">
        <f t="shared" si="584"/>
        <v>7</v>
      </c>
      <c r="C405" s="201">
        <f t="shared" si="585"/>
        <v>0</v>
      </c>
      <c r="D405" s="195">
        <f t="shared" si="586"/>
        <v>4</v>
      </c>
      <c r="E405" s="201">
        <f t="shared" si="587"/>
        <v>0</v>
      </c>
      <c r="F405" s="195">
        <f t="shared" si="588"/>
        <v>2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13</v>
      </c>
      <c r="U405" s="201">
        <f t="shared" si="602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" x14ac:dyDescent="0.4">
      <c r="A406" s="27" t="s">
        <v>37</v>
      </c>
      <c r="B406" s="195">
        <f t="shared" si="584"/>
        <v>6</v>
      </c>
      <c r="C406" s="201">
        <f t="shared" si="585"/>
        <v>0</v>
      </c>
      <c r="D406" s="195">
        <f t="shared" si="586"/>
        <v>7</v>
      </c>
      <c r="E406" s="201">
        <f t="shared" si="587"/>
        <v>0</v>
      </c>
      <c r="F406" s="195">
        <f t="shared" si="588"/>
        <v>1</v>
      </c>
      <c r="G406" s="201">
        <f t="shared" si="589"/>
        <v>0</v>
      </c>
      <c r="H406" s="195">
        <f t="shared" si="590"/>
        <v>0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14</v>
      </c>
      <c r="U406" s="201">
        <f t="shared" si="602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2.75" x14ac:dyDescent="0.35">
      <c r="A407" s="27" t="s">
        <v>38</v>
      </c>
      <c r="B407" s="195">
        <f t="shared" ref="B407:B421" si="604">X424</f>
        <v>17</v>
      </c>
      <c r="C407" s="201">
        <f t="shared" ref="C407:C421" si="605">AL424</f>
        <v>0</v>
      </c>
      <c r="D407" s="195">
        <f t="shared" ref="D407:D421" si="606">Y424</f>
        <v>20</v>
      </c>
      <c r="E407" s="201">
        <f t="shared" ref="E407:E421" si="607">AM424</f>
        <v>0</v>
      </c>
      <c r="F407" s="195">
        <f t="shared" ref="F407:F421" si="608">Z424</f>
        <v>2</v>
      </c>
      <c r="G407" s="201">
        <f t="shared" ref="G407:G421" si="609">AN424</f>
        <v>0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39</v>
      </c>
      <c r="U407" s="201">
        <f t="shared" si="602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2.75" x14ac:dyDescent="0.35">
      <c r="A408" s="27" t="s">
        <v>39</v>
      </c>
      <c r="B408" s="195">
        <f t="shared" si="604"/>
        <v>32</v>
      </c>
      <c r="C408" s="201">
        <f t="shared" si="605"/>
        <v>0</v>
      </c>
      <c r="D408" s="195">
        <f t="shared" si="606"/>
        <v>22</v>
      </c>
      <c r="E408" s="201">
        <f t="shared" si="607"/>
        <v>0</v>
      </c>
      <c r="F408" s="195">
        <f t="shared" si="608"/>
        <v>1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55</v>
      </c>
      <c r="U408" s="201">
        <f t="shared" si="602"/>
        <v>0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2.75" x14ac:dyDescent="0.35">
      <c r="A409" s="27" t="s">
        <v>40</v>
      </c>
      <c r="B409" s="195">
        <f t="shared" si="604"/>
        <v>31</v>
      </c>
      <c r="C409" s="201">
        <f t="shared" si="605"/>
        <v>0</v>
      </c>
      <c r="D409" s="195">
        <f t="shared" si="606"/>
        <v>37</v>
      </c>
      <c r="E409" s="201">
        <f t="shared" si="607"/>
        <v>0</v>
      </c>
      <c r="F409" s="195">
        <f t="shared" si="608"/>
        <v>2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70</v>
      </c>
      <c r="U409" s="201">
        <f t="shared" si="602"/>
        <v>0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2.75" x14ac:dyDescent="0.35">
      <c r="A410" s="27" t="s">
        <v>41</v>
      </c>
      <c r="B410" s="195">
        <f t="shared" si="604"/>
        <v>34</v>
      </c>
      <c r="C410" s="201">
        <f t="shared" si="605"/>
        <v>0</v>
      </c>
      <c r="D410" s="195">
        <f t="shared" si="606"/>
        <v>24</v>
      </c>
      <c r="E410" s="201">
        <f t="shared" si="607"/>
        <v>0</v>
      </c>
      <c r="F410" s="195">
        <f t="shared" si="608"/>
        <v>1</v>
      </c>
      <c r="G410" s="201">
        <f t="shared" si="609"/>
        <v>0</v>
      </c>
      <c r="H410" s="195">
        <f t="shared" si="610"/>
        <v>0</v>
      </c>
      <c r="I410" s="201">
        <f t="shared" si="611"/>
        <v>0</v>
      </c>
      <c r="J410" s="195">
        <f t="shared" si="612"/>
        <v>0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59</v>
      </c>
      <c r="U410" s="201">
        <f t="shared" si="602"/>
        <v>0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.15" x14ac:dyDescent="0.4">
      <c r="A411" s="27" t="s">
        <v>42</v>
      </c>
      <c r="B411" s="195">
        <f t="shared" si="604"/>
        <v>33</v>
      </c>
      <c r="C411" s="201">
        <f t="shared" si="605"/>
        <v>1</v>
      </c>
      <c r="D411" s="195">
        <f t="shared" si="606"/>
        <v>19</v>
      </c>
      <c r="E411" s="201">
        <f t="shared" si="607"/>
        <v>0</v>
      </c>
      <c r="F411" s="195">
        <f t="shared" si="608"/>
        <v>3</v>
      </c>
      <c r="G411" s="201">
        <f t="shared" si="609"/>
        <v>0</v>
      </c>
      <c r="H411" s="195">
        <f t="shared" si="610"/>
        <v>0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55</v>
      </c>
      <c r="U411" s="201">
        <f t="shared" si="602"/>
        <v>1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2.75" x14ac:dyDescent="0.35">
      <c r="A412" s="27" t="s">
        <v>43</v>
      </c>
      <c r="B412" s="195">
        <f t="shared" si="604"/>
        <v>28</v>
      </c>
      <c r="C412" s="201">
        <f t="shared" si="605"/>
        <v>1</v>
      </c>
      <c r="D412" s="195">
        <f t="shared" si="606"/>
        <v>20</v>
      </c>
      <c r="E412" s="201">
        <f t="shared" si="607"/>
        <v>0</v>
      </c>
      <c r="F412" s="195">
        <f t="shared" si="608"/>
        <v>1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49</v>
      </c>
      <c r="U412" s="201">
        <f t="shared" si="602"/>
        <v>1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2.75" x14ac:dyDescent="0.35">
      <c r="A413" s="27" t="s">
        <v>44</v>
      </c>
      <c r="B413" s="195">
        <f t="shared" si="604"/>
        <v>27</v>
      </c>
      <c r="C413" s="201">
        <f t="shared" si="605"/>
        <v>0</v>
      </c>
      <c r="D413" s="195">
        <f t="shared" si="606"/>
        <v>16</v>
      </c>
      <c r="E413" s="201">
        <f t="shared" si="607"/>
        <v>0</v>
      </c>
      <c r="F413" s="195">
        <f t="shared" si="608"/>
        <v>3</v>
      </c>
      <c r="G413" s="201">
        <f t="shared" si="609"/>
        <v>0</v>
      </c>
      <c r="H413" s="195">
        <f t="shared" si="610"/>
        <v>0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46</v>
      </c>
      <c r="U413" s="201">
        <f t="shared" si="602"/>
        <v>0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2.75" x14ac:dyDescent="0.35">
      <c r="A414" s="27" t="s">
        <v>45</v>
      </c>
      <c r="B414" s="195">
        <f t="shared" si="604"/>
        <v>22</v>
      </c>
      <c r="C414" s="201">
        <f t="shared" si="605"/>
        <v>0</v>
      </c>
      <c r="D414" s="195">
        <f t="shared" si="606"/>
        <v>21</v>
      </c>
      <c r="E414" s="201">
        <f t="shared" si="607"/>
        <v>0</v>
      </c>
      <c r="F414" s="195">
        <f t="shared" si="608"/>
        <v>0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43</v>
      </c>
      <c r="U414" s="201">
        <f t="shared" ref="U414:U421" si="623">SUM(C414,E414,G414,I414,K414,M414,O414,Q414,S414)</f>
        <v>0</v>
      </c>
      <c r="V414" s="26"/>
      <c r="W414" s="4"/>
      <c r="X414">
        <f t="shared" ref="X414:X422" si="624">BA153</f>
        <v>2</v>
      </c>
      <c r="Y414">
        <f t="shared" ref="Y414:AI414" si="625">BB153</f>
        <v>2</v>
      </c>
      <c r="Z414">
        <f t="shared" si="625"/>
        <v>1</v>
      </c>
      <c r="AA414">
        <f t="shared" si="625"/>
        <v>0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0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2.75" x14ac:dyDescent="0.35">
      <c r="A415" s="27" t="s">
        <v>46</v>
      </c>
      <c r="B415" s="195">
        <f t="shared" si="604"/>
        <v>30</v>
      </c>
      <c r="C415" s="201">
        <f t="shared" si="605"/>
        <v>1</v>
      </c>
      <c r="D415" s="195">
        <f t="shared" si="606"/>
        <v>22</v>
      </c>
      <c r="E415" s="201">
        <f t="shared" si="607"/>
        <v>0</v>
      </c>
      <c r="F415" s="195">
        <f t="shared" si="608"/>
        <v>2</v>
      </c>
      <c r="G415" s="201">
        <f t="shared" si="609"/>
        <v>0</v>
      </c>
      <c r="H415" s="195">
        <f t="shared" si="610"/>
        <v>0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54</v>
      </c>
      <c r="U415" s="201">
        <f t="shared" si="623"/>
        <v>1</v>
      </c>
      <c r="V415" s="26"/>
      <c r="W415" s="4"/>
      <c r="X415">
        <f t="shared" si="624"/>
        <v>1</v>
      </c>
      <c r="Y415">
        <f t="shared" ref="Y415:AI422" si="627">BB154</f>
        <v>1</v>
      </c>
      <c r="Z415">
        <f t="shared" si="627"/>
        <v>1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0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2.75" x14ac:dyDescent="0.35">
      <c r="A416" s="27" t="s">
        <v>47</v>
      </c>
      <c r="B416" s="195">
        <f t="shared" si="604"/>
        <v>23</v>
      </c>
      <c r="C416" s="201">
        <f t="shared" si="605"/>
        <v>0</v>
      </c>
      <c r="D416" s="195">
        <f t="shared" si="606"/>
        <v>21</v>
      </c>
      <c r="E416" s="201">
        <f t="shared" si="607"/>
        <v>0</v>
      </c>
      <c r="F416" s="195">
        <f t="shared" si="608"/>
        <v>2</v>
      </c>
      <c r="G416" s="201">
        <f t="shared" si="609"/>
        <v>0</v>
      </c>
      <c r="H416" s="195">
        <f t="shared" si="610"/>
        <v>1</v>
      </c>
      <c r="I416" s="201">
        <f t="shared" si="611"/>
        <v>0</v>
      </c>
      <c r="J416" s="195">
        <f t="shared" si="612"/>
        <v>0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47</v>
      </c>
      <c r="U416" s="201">
        <f t="shared" si="623"/>
        <v>0</v>
      </c>
      <c r="V416" s="26"/>
      <c r="W416" s="4"/>
      <c r="X416">
        <f t="shared" si="624"/>
        <v>1</v>
      </c>
      <c r="Y416">
        <f t="shared" si="627"/>
        <v>1</v>
      </c>
      <c r="Z416">
        <f t="shared" si="627"/>
        <v>0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2.75" x14ac:dyDescent="0.35">
      <c r="A417" s="27" t="s">
        <v>48</v>
      </c>
      <c r="B417" s="195">
        <f t="shared" si="604"/>
        <v>7</v>
      </c>
      <c r="C417" s="201">
        <f t="shared" si="605"/>
        <v>0</v>
      </c>
      <c r="D417" s="195">
        <f t="shared" si="606"/>
        <v>15</v>
      </c>
      <c r="E417" s="201">
        <f t="shared" si="607"/>
        <v>0</v>
      </c>
      <c r="F417" s="195">
        <f t="shared" si="608"/>
        <v>0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22</v>
      </c>
      <c r="U417" s="201">
        <f t="shared" si="623"/>
        <v>0</v>
      </c>
      <c r="V417" s="26"/>
      <c r="W417" s="4"/>
      <c r="X417">
        <f t="shared" si="624"/>
        <v>2</v>
      </c>
      <c r="Y417">
        <f t="shared" si="627"/>
        <v>0</v>
      </c>
      <c r="Z417">
        <f t="shared" si="627"/>
        <v>0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2.75" x14ac:dyDescent="0.35">
      <c r="A418" s="27" t="s">
        <v>49</v>
      </c>
      <c r="B418" s="195">
        <f t="shared" si="604"/>
        <v>2</v>
      </c>
      <c r="C418" s="201">
        <f t="shared" si="605"/>
        <v>0</v>
      </c>
      <c r="D418" s="195">
        <f t="shared" si="606"/>
        <v>6</v>
      </c>
      <c r="E418" s="201">
        <f t="shared" si="607"/>
        <v>0</v>
      </c>
      <c r="F418" s="195">
        <f t="shared" si="608"/>
        <v>0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8</v>
      </c>
      <c r="U418" s="201">
        <f t="shared" si="623"/>
        <v>0</v>
      </c>
      <c r="V418" s="26"/>
      <c r="W418" s="4"/>
      <c r="X418">
        <f t="shared" si="624"/>
        <v>0</v>
      </c>
      <c r="Y418">
        <f t="shared" si="627"/>
        <v>0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0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2.75" x14ac:dyDescent="0.35">
      <c r="A419" s="27" t="s">
        <v>50</v>
      </c>
      <c r="B419" s="195">
        <f t="shared" si="604"/>
        <v>2</v>
      </c>
      <c r="C419" s="201">
        <f t="shared" si="605"/>
        <v>0</v>
      </c>
      <c r="D419" s="195">
        <f t="shared" si="606"/>
        <v>4</v>
      </c>
      <c r="E419" s="201">
        <f t="shared" si="607"/>
        <v>0</v>
      </c>
      <c r="F419" s="195">
        <f t="shared" si="608"/>
        <v>0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6</v>
      </c>
      <c r="U419" s="201">
        <f t="shared" si="623"/>
        <v>0</v>
      </c>
      <c r="V419" s="26"/>
      <c r="W419" s="4"/>
      <c r="X419">
        <f t="shared" si="624"/>
        <v>0</v>
      </c>
      <c r="Y419">
        <f t="shared" si="627"/>
        <v>1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0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2.75" x14ac:dyDescent="0.35">
      <c r="A420" s="27" t="s">
        <v>51</v>
      </c>
      <c r="B420" s="195">
        <f t="shared" si="604"/>
        <v>3</v>
      </c>
      <c r="C420" s="201">
        <f t="shared" si="605"/>
        <v>0</v>
      </c>
      <c r="D420" s="195">
        <f t="shared" si="606"/>
        <v>5</v>
      </c>
      <c r="E420" s="201">
        <f t="shared" si="607"/>
        <v>0</v>
      </c>
      <c r="F420" s="195">
        <f t="shared" si="608"/>
        <v>1</v>
      </c>
      <c r="G420" s="201">
        <f t="shared" si="609"/>
        <v>0</v>
      </c>
      <c r="H420" s="195">
        <f t="shared" si="610"/>
        <v>0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9</v>
      </c>
      <c r="U420" s="201">
        <f t="shared" si="623"/>
        <v>0</v>
      </c>
      <c r="V420" s="26"/>
      <c r="W420" s="4"/>
      <c r="X420">
        <f t="shared" si="624"/>
        <v>1</v>
      </c>
      <c r="Y420">
        <f t="shared" si="627"/>
        <v>4</v>
      </c>
      <c r="Z420">
        <f t="shared" si="627"/>
        <v>1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15" thickBot="1" x14ac:dyDescent="0.4">
      <c r="A421" s="18" t="s">
        <v>52</v>
      </c>
      <c r="B421" s="195">
        <f t="shared" si="604"/>
        <v>2</v>
      </c>
      <c r="C421" s="201">
        <f t="shared" si="605"/>
        <v>0</v>
      </c>
      <c r="D421" s="195">
        <f t="shared" si="606"/>
        <v>2</v>
      </c>
      <c r="E421" s="201">
        <f t="shared" si="607"/>
        <v>0</v>
      </c>
      <c r="F421" s="195">
        <f t="shared" si="608"/>
        <v>0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4</v>
      </c>
      <c r="U421" s="201">
        <f t="shared" si="623"/>
        <v>0</v>
      </c>
      <c r="V421" s="26"/>
      <c r="W421" s="4"/>
      <c r="X421">
        <f t="shared" si="624"/>
        <v>7</v>
      </c>
      <c r="Y421">
        <f t="shared" si="627"/>
        <v>4</v>
      </c>
      <c r="Z421">
        <f t="shared" si="627"/>
        <v>2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0</v>
      </c>
      <c r="AM421">
        <f t="shared" si="629"/>
        <v>0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3.5" thickTop="1" thickBot="1" x14ac:dyDescent="0.4">
      <c r="A422" s="25" t="s">
        <v>53</v>
      </c>
      <c r="B422" s="196">
        <f t="shared" ref="B422:Q422" si="640">SUM(B398:B421)</f>
        <v>313</v>
      </c>
      <c r="C422" s="202">
        <f t="shared" si="640"/>
        <v>3</v>
      </c>
      <c r="D422" s="196">
        <f t="shared" si="640"/>
        <v>274</v>
      </c>
      <c r="E422" s="202">
        <f t="shared" si="640"/>
        <v>0</v>
      </c>
      <c r="F422" s="196">
        <f t="shared" si="640"/>
        <v>24</v>
      </c>
      <c r="G422" s="202">
        <f t="shared" si="640"/>
        <v>0</v>
      </c>
      <c r="H422" s="196">
        <f t="shared" si="640"/>
        <v>1</v>
      </c>
      <c r="I422" s="202">
        <f t="shared" si="640"/>
        <v>0</v>
      </c>
      <c r="J422" s="196">
        <f t="shared" si="640"/>
        <v>0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612</v>
      </c>
      <c r="U422" s="202">
        <f>SUM(U398:U421)</f>
        <v>3</v>
      </c>
      <c r="V422" s="26"/>
      <c r="W422" s="4"/>
      <c r="X422">
        <f t="shared" si="624"/>
        <v>6</v>
      </c>
      <c r="Y422">
        <f t="shared" si="627"/>
        <v>7</v>
      </c>
      <c r="Z422">
        <f t="shared" si="627"/>
        <v>1</v>
      </c>
      <c r="AA422">
        <f t="shared" si="627"/>
        <v>0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0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15" thickTop="1" x14ac:dyDescent="0.35">
      <c r="A423" s="27" t="s">
        <v>125</v>
      </c>
      <c r="B423" s="197">
        <f>B422/T422</f>
        <v>0.51143790849673199</v>
      </c>
      <c r="C423" s="203">
        <f>C422/T422</f>
        <v>4.9019607843137254E-3</v>
      </c>
      <c r="D423" s="197">
        <f>D422/T422</f>
        <v>0.44771241830065361</v>
      </c>
      <c r="E423" s="203">
        <f>E422/T422</f>
        <v>0</v>
      </c>
      <c r="F423" s="197">
        <f>F422/T422</f>
        <v>3.9215686274509803E-2</v>
      </c>
      <c r="G423" s="203">
        <f>G422/T422</f>
        <v>0</v>
      </c>
      <c r="H423" s="197">
        <f>H422/T422</f>
        <v>1.6339869281045752E-3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4.9019607843137254E-3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2.75" x14ac:dyDescent="0.35">
      <c r="A424" s="27" t="s">
        <v>111</v>
      </c>
      <c r="B424" s="198">
        <f t="shared" ref="B424:U424" si="641">SUM(B404:B418)</f>
        <v>300</v>
      </c>
      <c r="C424" s="204">
        <f t="shared" si="641"/>
        <v>3</v>
      </c>
      <c r="D424" s="198">
        <f t="shared" si="641"/>
        <v>258</v>
      </c>
      <c r="E424" s="204">
        <f t="shared" si="641"/>
        <v>0</v>
      </c>
      <c r="F424" s="198">
        <f t="shared" si="641"/>
        <v>21</v>
      </c>
      <c r="G424" s="204">
        <f t="shared" si="641"/>
        <v>0</v>
      </c>
      <c r="H424" s="198">
        <f t="shared" si="641"/>
        <v>1</v>
      </c>
      <c r="I424" s="204">
        <f t="shared" si="641"/>
        <v>0</v>
      </c>
      <c r="J424" s="198">
        <f t="shared" si="641"/>
        <v>0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580</v>
      </c>
      <c r="U424" s="204">
        <f t="shared" si="641"/>
        <v>3</v>
      </c>
      <c r="V424" s="26"/>
      <c r="W424" s="4"/>
      <c r="X424">
        <f t="shared" ref="X424:AI424" si="642">BA162</f>
        <v>17</v>
      </c>
      <c r="Y424">
        <f t="shared" si="642"/>
        <v>20</v>
      </c>
      <c r="Z424">
        <f t="shared" si="642"/>
        <v>2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0</v>
      </c>
      <c r="AM424">
        <f t="shared" ref="AM424:AW424" si="643">BO156</f>
        <v>0</v>
      </c>
      <c r="AN424">
        <f t="shared" si="643"/>
        <v>0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15" thickBot="1" x14ac:dyDescent="0.4">
      <c r="A425" s="18" t="s">
        <v>112</v>
      </c>
      <c r="B425" s="199">
        <f t="shared" ref="B425:U425" si="644">B422-B424</f>
        <v>13</v>
      </c>
      <c r="C425" s="205">
        <f t="shared" si="644"/>
        <v>0</v>
      </c>
      <c r="D425" s="199">
        <f t="shared" si="644"/>
        <v>16</v>
      </c>
      <c r="E425" s="205">
        <f t="shared" si="644"/>
        <v>0</v>
      </c>
      <c r="F425" s="199">
        <f t="shared" si="644"/>
        <v>3</v>
      </c>
      <c r="G425" s="205">
        <f t="shared" si="644"/>
        <v>0</v>
      </c>
      <c r="H425" s="199">
        <f t="shared" si="644"/>
        <v>0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32</v>
      </c>
      <c r="U425" s="205">
        <f t="shared" si="644"/>
        <v>0</v>
      </c>
      <c r="V425" s="26"/>
      <c r="W425" s="4"/>
      <c r="X425">
        <f t="shared" ref="X425:X438" si="645">BA164</f>
        <v>32</v>
      </c>
      <c r="Y425">
        <f t="shared" ref="Y425:Y438" si="646">BB164</f>
        <v>22</v>
      </c>
      <c r="Z425">
        <f t="shared" ref="Z425:Z438" si="647">BC164</f>
        <v>1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0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3.9" thickTop="1" thickBot="1" x14ac:dyDescent="0.4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609</v>
      </c>
      <c r="J426" s="56"/>
      <c r="K426" s="53"/>
      <c r="L426" s="60" t="s">
        <v>56</v>
      </c>
      <c r="M426" s="54">
        <f>U422</f>
        <v>3</v>
      </c>
      <c r="N426" s="58"/>
      <c r="O426" s="47"/>
      <c r="P426" s="51"/>
      <c r="Q426" s="48"/>
      <c r="R426" s="49" t="s">
        <v>57</v>
      </c>
      <c r="S426" s="49"/>
      <c r="T426" s="52">
        <f>I426+M426*2</f>
        <v>615</v>
      </c>
      <c r="U426" s="50"/>
      <c r="V426" s="26"/>
      <c r="W426" s="4"/>
      <c r="X426">
        <f t="shared" si="645"/>
        <v>31</v>
      </c>
      <c r="Y426">
        <f t="shared" si="646"/>
        <v>37</v>
      </c>
      <c r="Z426">
        <f t="shared" si="647"/>
        <v>2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0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15" thickTop="1" x14ac:dyDescent="0.35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25.196078431372548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15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34</v>
      </c>
      <c r="Y427">
        <f t="shared" si="646"/>
        <v>24</v>
      </c>
      <c r="Z427">
        <f t="shared" si="647"/>
        <v>1</v>
      </c>
      <c r="AA427">
        <f t="shared" si="648"/>
        <v>0</v>
      </c>
      <c r="AB427">
        <f t="shared" si="649"/>
        <v>0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0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" customHeight="1" x14ac:dyDescent="0.35">
      <c r="V428" s="26"/>
      <c r="W428" s="4"/>
      <c r="X428">
        <f t="shared" si="645"/>
        <v>33</v>
      </c>
      <c r="Y428">
        <f t="shared" si="646"/>
        <v>19</v>
      </c>
      <c r="Z428">
        <f t="shared" si="647"/>
        <v>3</v>
      </c>
      <c r="AA428">
        <f t="shared" si="648"/>
        <v>0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1</v>
      </c>
      <c r="AM428">
        <f t="shared" si="658"/>
        <v>0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2.75" x14ac:dyDescent="0.35">
      <c r="V429" s="26"/>
      <c r="W429" s="4"/>
      <c r="X429">
        <f t="shared" si="645"/>
        <v>28</v>
      </c>
      <c r="Y429">
        <f t="shared" si="646"/>
        <v>20</v>
      </c>
      <c r="Z429">
        <f t="shared" si="647"/>
        <v>1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1</v>
      </c>
      <c r="AM429">
        <f t="shared" si="658"/>
        <v>0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2.75" x14ac:dyDescent="0.35">
      <c r="V430" s="26"/>
      <c r="W430" s="4"/>
      <c r="X430">
        <f t="shared" si="645"/>
        <v>27</v>
      </c>
      <c r="Y430">
        <f t="shared" si="646"/>
        <v>16</v>
      </c>
      <c r="Z430">
        <f t="shared" si="647"/>
        <v>3</v>
      </c>
      <c r="AA430">
        <f t="shared" si="648"/>
        <v>0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0</v>
      </c>
      <c r="AM430">
        <f t="shared" si="658"/>
        <v>0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2.75" x14ac:dyDescent="0.35">
      <c r="V431" s="26"/>
      <c r="W431" s="4"/>
      <c r="X431">
        <f t="shared" si="645"/>
        <v>22</v>
      </c>
      <c r="Y431">
        <f t="shared" si="646"/>
        <v>21</v>
      </c>
      <c r="Z431">
        <f t="shared" si="647"/>
        <v>0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0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2.75" x14ac:dyDescent="0.35">
      <c r="V432" s="26"/>
      <c r="W432" s="4"/>
      <c r="X432">
        <f t="shared" si="645"/>
        <v>30</v>
      </c>
      <c r="Y432">
        <f t="shared" si="646"/>
        <v>22</v>
      </c>
      <c r="Z432">
        <f t="shared" si="647"/>
        <v>2</v>
      </c>
      <c r="AA432">
        <f t="shared" si="648"/>
        <v>0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1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2.75" x14ac:dyDescent="0.35">
      <c r="V433" s="26"/>
      <c r="W433" s="4"/>
      <c r="X433">
        <f t="shared" si="645"/>
        <v>23</v>
      </c>
      <c r="Y433">
        <f t="shared" si="646"/>
        <v>21</v>
      </c>
      <c r="Z433">
        <f t="shared" si="647"/>
        <v>2</v>
      </c>
      <c r="AA433">
        <f t="shared" si="648"/>
        <v>1</v>
      </c>
      <c r="AB433">
        <f t="shared" si="649"/>
        <v>0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0</v>
      </c>
      <c r="AM433">
        <f t="shared" si="658"/>
        <v>0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2.75" x14ac:dyDescent="0.35">
      <c r="V434" s="26"/>
      <c r="W434" s="4"/>
      <c r="X434">
        <f t="shared" si="645"/>
        <v>7</v>
      </c>
      <c r="Y434">
        <f t="shared" si="646"/>
        <v>15</v>
      </c>
      <c r="Z434">
        <f t="shared" si="647"/>
        <v>0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0</v>
      </c>
      <c r="AM434">
        <f t="shared" si="658"/>
        <v>0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2.75" x14ac:dyDescent="0.35">
      <c r="V435" s="26"/>
      <c r="W435" s="4"/>
      <c r="X435">
        <f t="shared" si="645"/>
        <v>2</v>
      </c>
      <c r="Y435">
        <f t="shared" si="646"/>
        <v>6</v>
      </c>
      <c r="Z435">
        <f t="shared" si="647"/>
        <v>0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0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2.75" x14ac:dyDescent="0.35">
      <c r="V436" s="26"/>
      <c r="W436" s="4"/>
      <c r="X436">
        <f t="shared" si="645"/>
        <v>2</v>
      </c>
      <c r="Y436">
        <f t="shared" si="646"/>
        <v>4</v>
      </c>
      <c r="Z436">
        <f t="shared" si="647"/>
        <v>0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0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2.75" x14ac:dyDescent="0.35">
      <c r="V437" s="28"/>
      <c r="W437" s="4"/>
      <c r="X437">
        <f t="shared" si="645"/>
        <v>3</v>
      </c>
      <c r="Y437">
        <f t="shared" si="646"/>
        <v>5</v>
      </c>
      <c r="Z437">
        <f t="shared" si="647"/>
        <v>1</v>
      </c>
      <c r="AA437">
        <f t="shared" si="648"/>
        <v>0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2.75" x14ac:dyDescent="0.35">
      <c r="V438" s="29"/>
      <c r="W438" s="4"/>
      <c r="X438">
        <f t="shared" si="645"/>
        <v>2</v>
      </c>
      <c r="Y438">
        <f t="shared" si="646"/>
        <v>2</v>
      </c>
      <c r="Z438">
        <f t="shared" si="647"/>
        <v>0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0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2.75" x14ac:dyDescent="0.35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2.4" x14ac:dyDescent="0.35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2.4" x14ac:dyDescent="0.35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2.4" x14ac:dyDescent="0.35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2.4" x14ac:dyDescent="0.35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2.4" x14ac:dyDescent="0.35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2.4" x14ac:dyDescent="0.35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2.4" x14ac:dyDescent="0.35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2.4" x14ac:dyDescent="0.35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2.4" x14ac:dyDescent="0.35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2.4" x14ac:dyDescent="0.35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2.4" x14ac:dyDescent="0.35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2.4" x14ac:dyDescent="0.35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2.4" x14ac:dyDescent="0.35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2.75" x14ac:dyDescent="0.35">
      <c r="A453" s="38">
        <f>(H422+J422+L422+N422+P422+R422)/T422</f>
        <v>1.6339869281045752E-3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2.75" x14ac:dyDescent="0.35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2.4" x14ac:dyDescent="0.35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.25" thickBot="1" x14ac:dyDescent="0.4">
      <c r="A456" s="265" t="str">
        <f>A1</f>
        <v>Comptages vitesse TV/PL à Montreuil</v>
      </c>
      <c r="B456" s="265"/>
      <c r="C456" s="265"/>
      <c r="D456" s="265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" x14ac:dyDescent="0.4">
      <c r="A457" s="266" t="s">
        <v>90</v>
      </c>
      <c r="B457" s="266"/>
      <c r="C457" s="266"/>
      <c r="D457" s="266"/>
      <c r="E457" s="266"/>
      <c r="F457" s="266"/>
      <c r="G457" s="266"/>
      <c r="H457" s="266"/>
      <c r="I457" s="266"/>
      <c r="J457" s="266"/>
      <c r="K457" s="266"/>
      <c r="L457" s="266"/>
      <c r="M457" s="266"/>
      <c r="N457" s="266"/>
      <c r="O457" s="266"/>
      <c r="P457" s="266"/>
      <c r="Q457" s="266"/>
      <c r="R457" s="266"/>
      <c r="S457" s="266"/>
      <c r="T457" s="266"/>
      <c r="U457" s="266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.15" x14ac:dyDescent="0.4">
      <c r="A458" s="4" t="s">
        <v>74</v>
      </c>
      <c r="B458" s="4"/>
      <c r="C458" s="80" t="str">
        <f>BN1</f>
        <v>lundi 22 mars 2021</v>
      </c>
      <c r="D458" s="4"/>
      <c r="E458" s="83"/>
      <c r="F458" s="83"/>
      <c r="G458" s="83"/>
      <c r="H458" s="81" t="s">
        <v>87</v>
      </c>
      <c r="I458" s="85" t="str">
        <f>BG5</f>
        <v>dimanche 28 mars 2021</v>
      </c>
      <c r="L458" s="11"/>
      <c r="N458" s="84" t="s">
        <v>93</v>
      </c>
      <c r="O458" s="4"/>
      <c r="P458" s="105" t="str">
        <f>J3</f>
        <v>Boulevard Jeanne d'Arc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45">
      <c r="A459" s="57" t="s">
        <v>4</v>
      </c>
      <c r="N459" s="4" t="str">
        <f>O3</f>
        <v>Et</v>
      </c>
      <c r="P459" s="105" t="str">
        <f>P3</f>
        <v>Rue des Plâtrières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2.75" thickTop="1" x14ac:dyDescent="0.35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2.75" thickBot="1" x14ac:dyDescent="0.4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3.15" thickTop="1" thickBot="1" x14ac:dyDescent="0.4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2.75" thickTop="1" x14ac:dyDescent="0.35">
      <c r="A463" s="27" t="s">
        <v>29</v>
      </c>
      <c r="B463" s="206">
        <f>(B8+B203+B268+B138+B73)/5</f>
        <v>0.2</v>
      </c>
      <c r="C463" s="207">
        <f t="shared" ref="C463:S463" si="669">(C8+C203+C268+C138+C73)/5</f>
        <v>0</v>
      </c>
      <c r="D463" s="206">
        <f t="shared" si="669"/>
        <v>1.4</v>
      </c>
      <c r="E463" s="207">
        <f t="shared" si="669"/>
        <v>0</v>
      </c>
      <c r="F463" s="206">
        <f t="shared" si="669"/>
        <v>0</v>
      </c>
      <c r="G463" s="207">
        <f t="shared" si="669"/>
        <v>0</v>
      </c>
      <c r="H463" s="206">
        <f t="shared" si="669"/>
        <v>0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1.5999999999999999</v>
      </c>
      <c r="U463" s="207">
        <f t="shared" ref="U463:U486" si="670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2.4" x14ac:dyDescent="0.35">
      <c r="A464" s="27" t="s">
        <v>30</v>
      </c>
      <c r="B464" s="206">
        <f t="shared" ref="B464:S464" si="671">(B9+B204+B269+B139+B74)/5</f>
        <v>0.2</v>
      </c>
      <c r="C464" s="207">
        <f t="shared" si="671"/>
        <v>0</v>
      </c>
      <c r="D464" s="206">
        <f t="shared" si="671"/>
        <v>0.4</v>
      </c>
      <c r="E464" s="207">
        <f t="shared" si="671"/>
        <v>0</v>
      </c>
      <c r="F464" s="206">
        <f t="shared" si="671"/>
        <v>0.2</v>
      </c>
      <c r="G464" s="207">
        <f t="shared" si="671"/>
        <v>0</v>
      </c>
      <c r="H464" s="206">
        <f t="shared" si="671"/>
        <v>0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0.8</v>
      </c>
      <c r="U464" s="207">
        <f t="shared" si="670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2.4" x14ac:dyDescent="0.35">
      <c r="A465" s="27" t="s">
        <v>31</v>
      </c>
      <c r="B465" s="206">
        <f t="shared" ref="B465:S465" si="673">(B10+B205+B270+B140+B75)/5</f>
        <v>0.2</v>
      </c>
      <c r="C465" s="207">
        <f t="shared" si="673"/>
        <v>0</v>
      </c>
      <c r="D465" s="206">
        <f t="shared" si="673"/>
        <v>0.2</v>
      </c>
      <c r="E465" s="207">
        <f t="shared" si="673"/>
        <v>0</v>
      </c>
      <c r="F465" s="206">
        <f t="shared" si="673"/>
        <v>0.2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0.60000000000000009</v>
      </c>
      <c r="U465" s="207">
        <f t="shared" si="670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2.4" x14ac:dyDescent="0.35">
      <c r="A466" s="27" t="s">
        <v>32</v>
      </c>
      <c r="B466" s="206">
        <f t="shared" ref="B466:S466" si="674">(B11+B206+B271+B141+B76)/5</f>
        <v>0</v>
      </c>
      <c r="C466" s="207">
        <f t="shared" si="674"/>
        <v>0</v>
      </c>
      <c r="D466" s="206">
        <f t="shared" si="674"/>
        <v>0</v>
      </c>
      <c r="E466" s="207">
        <f t="shared" si="674"/>
        <v>0</v>
      </c>
      <c r="F466" s="206">
        <f t="shared" si="674"/>
        <v>0</v>
      </c>
      <c r="G466" s="207">
        <f t="shared" si="674"/>
        <v>0</v>
      </c>
      <c r="H466" s="206">
        <f t="shared" si="674"/>
        <v>0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0</v>
      </c>
      <c r="U466" s="207">
        <f t="shared" si="670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2.4" x14ac:dyDescent="0.35">
      <c r="A467" s="27" t="s">
        <v>33</v>
      </c>
      <c r="B467" s="206">
        <f t="shared" ref="B467:S467" si="675">(B12+B207+B272+B142+B77)/5</f>
        <v>0.4</v>
      </c>
      <c r="C467" s="207">
        <f t="shared" si="675"/>
        <v>0</v>
      </c>
      <c r="D467" s="206">
        <f t="shared" si="675"/>
        <v>0.2</v>
      </c>
      <c r="E467" s="207">
        <f t="shared" si="675"/>
        <v>0</v>
      </c>
      <c r="F467" s="206">
        <f t="shared" si="675"/>
        <v>0.2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0.8</v>
      </c>
      <c r="U467" s="207">
        <f t="shared" si="670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2.4" x14ac:dyDescent="0.35">
      <c r="A468" s="27" t="s">
        <v>34</v>
      </c>
      <c r="B468" s="206">
        <f t="shared" ref="B468:S468" si="676">(B13+B208+B273+B143+B78)/5</f>
        <v>1</v>
      </c>
      <c r="C468" s="207">
        <f t="shared" si="676"/>
        <v>0</v>
      </c>
      <c r="D468" s="206">
        <f t="shared" si="676"/>
        <v>1.8</v>
      </c>
      <c r="E468" s="207">
        <f t="shared" si="676"/>
        <v>0</v>
      </c>
      <c r="F468" s="206">
        <f t="shared" si="676"/>
        <v>0</v>
      </c>
      <c r="G468" s="207">
        <f t="shared" si="676"/>
        <v>0</v>
      </c>
      <c r="H468" s="206">
        <f t="shared" si="676"/>
        <v>0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2.8</v>
      </c>
      <c r="U468" s="207">
        <f t="shared" si="670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2.4" x14ac:dyDescent="0.35">
      <c r="A469" s="27" t="s">
        <v>35</v>
      </c>
      <c r="B469" s="206">
        <f t="shared" ref="B469:S469" si="677">(B14+B209+B274+B144+B79)/5</f>
        <v>3.6</v>
      </c>
      <c r="C469" s="207">
        <f t="shared" si="677"/>
        <v>0</v>
      </c>
      <c r="D469" s="206">
        <f t="shared" si="677"/>
        <v>2.2000000000000002</v>
      </c>
      <c r="E469" s="207">
        <f t="shared" si="677"/>
        <v>0</v>
      </c>
      <c r="F469" s="206">
        <f t="shared" si="677"/>
        <v>0.2</v>
      </c>
      <c r="G469" s="207">
        <f t="shared" si="677"/>
        <v>0</v>
      </c>
      <c r="H469" s="206">
        <f t="shared" si="677"/>
        <v>0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6.0000000000000009</v>
      </c>
      <c r="U469" s="207">
        <f t="shared" si="670"/>
        <v>0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2.4" x14ac:dyDescent="0.35">
      <c r="A470" s="27" t="s">
        <v>36</v>
      </c>
      <c r="B470" s="206">
        <f t="shared" ref="B470:S470" si="678">(B15+B210+B275+B145+B80)/5</f>
        <v>26.6</v>
      </c>
      <c r="C470" s="207">
        <f t="shared" si="678"/>
        <v>3.4</v>
      </c>
      <c r="D470" s="206">
        <f t="shared" si="678"/>
        <v>17</v>
      </c>
      <c r="E470" s="207">
        <f t="shared" si="678"/>
        <v>1</v>
      </c>
      <c r="F470" s="206">
        <f t="shared" si="678"/>
        <v>2.6</v>
      </c>
      <c r="G470" s="207">
        <f t="shared" si="678"/>
        <v>0</v>
      </c>
      <c r="H470" s="206">
        <f t="shared" si="678"/>
        <v>0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46.2</v>
      </c>
      <c r="U470" s="207">
        <f t="shared" si="670"/>
        <v>4.4000000000000004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2.4" x14ac:dyDescent="0.35">
      <c r="A471" s="27" t="s">
        <v>37</v>
      </c>
      <c r="B471" s="206">
        <f t="shared" ref="B471:S471" si="679">(B16+B211+B276+B146+B81)/5</f>
        <v>47.6</v>
      </c>
      <c r="C471" s="207">
        <f t="shared" si="679"/>
        <v>2</v>
      </c>
      <c r="D471" s="206">
        <f t="shared" si="679"/>
        <v>41.4</v>
      </c>
      <c r="E471" s="207">
        <f t="shared" si="679"/>
        <v>0.2</v>
      </c>
      <c r="F471" s="206">
        <f t="shared" si="679"/>
        <v>4.4000000000000004</v>
      </c>
      <c r="G471" s="207">
        <f t="shared" si="679"/>
        <v>0</v>
      </c>
      <c r="H471" s="206">
        <f t="shared" si="679"/>
        <v>0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93.4</v>
      </c>
      <c r="U471" s="207">
        <f t="shared" si="670"/>
        <v>2.2000000000000002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2.4" x14ac:dyDescent="0.35">
      <c r="A472" s="27" t="s">
        <v>38</v>
      </c>
      <c r="B472" s="206">
        <f t="shared" ref="B472:S472" si="680">(B17+B212+B277+B147+B82)/5</f>
        <v>33</v>
      </c>
      <c r="C472" s="207">
        <f t="shared" si="680"/>
        <v>0.8</v>
      </c>
      <c r="D472" s="206">
        <f t="shared" si="680"/>
        <v>35.200000000000003</v>
      </c>
      <c r="E472" s="207">
        <f t="shared" si="680"/>
        <v>0.8</v>
      </c>
      <c r="F472" s="206">
        <f t="shared" si="680"/>
        <v>4.2</v>
      </c>
      <c r="G472" s="207">
        <f t="shared" si="680"/>
        <v>0</v>
      </c>
      <c r="H472" s="206">
        <f t="shared" si="680"/>
        <v>0</v>
      </c>
      <c r="I472" s="207">
        <f t="shared" si="680"/>
        <v>0</v>
      </c>
      <c r="J472" s="206">
        <f t="shared" si="680"/>
        <v>0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72.400000000000006</v>
      </c>
      <c r="U472" s="207">
        <f t="shared" si="670"/>
        <v>1.6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2.4" x14ac:dyDescent="0.35">
      <c r="A473" s="27" t="s">
        <v>39</v>
      </c>
      <c r="B473" s="206">
        <f t="shared" ref="B473:S473" si="681">(B18+B213+B278+B148+B83)/5</f>
        <v>25.8</v>
      </c>
      <c r="C473" s="207">
        <f t="shared" si="681"/>
        <v>1.6</v>
      </c>
      <c r="D473" s="206">
        <f t="shared" si="681"/>
        <v>25.2</v>
      </c>
      <c r="E473" s="207">
        <f t="shared" si="681"/>
        <v>0.4</v>
      </c>
      <c r="F473" s="206">
        <f t="shared" si="681"/>
        <v>4</v>
      </c>
      <c r="G473" s="207">
        <f t="shared" si="681"/>
        <v>0.4</v>
      </c>
      <c r="H473" s="206">
        <f t="shared" si="681"/>
        <v>0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55</v>
      </c>
      <c r="U473" s="207">
        <f t="shared" si="670"/>
        <v>2.4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2.4" x14ac:dyDescent="0.35">
      <c r="A474" s="27" t="s">
        <v>40</v>
      </c>
      <c r="B474" s="206">
        <f t="shared" ref="B474:S474" si="682">(B19+B214+B279+B149+B84)/5</f>
        <v>36</v>
      </c>
      <c r="C474" s="207">
        <f t="shared" si="682"/>
        <v>3.8</v>
      </c>
      <c r="D474" s="206">
        <f t="shared" si="682"/>
        <v>26</v>
      </c>
      <c r="E474" s="207">
        <f t="shared" si="682"/>
        <v>0.8</v>
      </c>
      <c r="F474" s="206">
        <f t="shared" si="682"/>
        <v>2.4</v>
      </c>
      <c r="G474" s="207">
        <f t="shared" si="682"/>
        <v>0</v>
      </c>
      <c r="H474" s="206">
        <f t="shared" si="682"/>
        <v>0.2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64.600000000000009</v>
      </c>
      <c r="U474" s="207">
        <f t="shared" si="670"/>
        <v>4.5999999999999996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2.4" x14ac:dyDescent="0.35">
      <c r="A475" s="27" t="s">
        <v>41</v>
      </c>
      <c r="B475" s="206">
        <f t="shared" ref="B475:S475" si="683">(B20+B215+B280+B150+B85)/5</f>
        <v>35.4</v>
      </c>
      <c r="C475" s="207">
        <f t="shared" si="683"/>
        <v>1.2</v>
      </c>
      <c r="D475" s="206">
        <f t="shared" si="683"/>
        <v>32.6</v>
      </c>
      <c r="E475" s="207">
        <f t="shared" si="683"/>
        <v>2</v>
      </c>
      <c r="F475" s="206">
        <f t="shared" si="683"/>
        <v>3.8</v>
      </c>
      <c r="G475" s="207">
        <f t="shared" si="683"/>
        <v>0</v>
      </c>
      <c r="H475" s="206">
        <f t="shared" si="683"/>
        <v>0.2</v>
      </c>
      <c r="I475" s="207">
        <f t="shared" si="683"/>
        <v>0</v>
      </c>
      <c r="J475" s="206">
        <f t="shared" si="683"/>
        <v>0</v>
      </c>
      <c r="K475" s="207">
        <f t="shared" si="683"/>
        <v>0</v>
      </c>
      <c r="L475" s="206">
        <f t="shared" si="683"/>
        <v>0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72</v>
      </c>
      <c r="U475" s="207">
        <f t="shared" si="670"/>
        <v>3.2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2.4" x14ac:dyDescent="0.35">
      <c r="A476" s="27" t="s">
        <v>42</v>
      </c>
      <c r="B476" s="206">
        <f t="shared" ref="B476:S476" si="684">(B21+B216+B281+B151+B86)/5</f>
        <v>29.8</v>
      </c>
      <c r="C476" s="207">
        <f t="shared" si="684"/>
        <v>1</v>
      </c>
      <c r="D476" s="206">
        <f t="shared" si="684"/>
        <v>30.2</v>
      </c>
      <c r="E476" s="207">
        <f t="shared" si="684"/>
        <v>1.4</v>
      </c>
      <c r="F476" s="206">
        <f t="shared" si="684"/>
        <v>2.6</v>
      </c>
      <c r="G476" s="207">
        <f t="shared" si="684"/>
        <v>0</v>
      </c>
      <c r="H476" s="206">
        <f t="shared" si="684"/>
        <v>0.2</v>
      </c>
      <c r="I476" s="207">
        <f t="shared" si="684"/>
        <v>0</v>
      </c>
      <c r="J476" s="206">
        <f t="shared" si="684"/>
        <v>0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</v>
      </c>
      <c r="Q476" s="207">
        <f t="shared" si="684"/>
        <v>0</v>
      </c>
      <c r="R476" s="206">
        <f t="shared" si="684"/>
        <v>0</v>
      </c>
      <c r="S476" s="207">
        <f t="shared" si="684"/>
        <v>0</v>
      </c>
      <c r="T476" s="206">
        <f t="shared" si="672"/>
        <v>62.800000000000004</v>
      </c>
      <c r="U476" s="207">
        <f t="shared" si="670"/>
        <v>2.4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2.4" x14ac:dyDescent="0.35">
      <c r="A477" s="27" t="s">
        <v>43</v>
      </c>
      <c r="B477" s="206">
        <f t="shared" ref="B477:S477" si="685">(B22+B217+B282+B152+B87)/5</f>
        <v>31.4</v>
      </c>
      <c r="C477" s="207">
        <f t="shared" si="685"/>
        <v>0.8</v>
      </c>
      <c r="D477" s="206">
        <f t="shared" si="685"/>
        <v>30.4</v>
      </c>
      <c r="E477" s="207">
        <f t="shared" si="685"/>
        <v>0.4</v>
      </c>
      <c r="F477" s="206">
        <f t="shared" si="685"/>
        <v>2.8</v>
      </c>
      <c r="G477" s="207">
        <f t="shared" si="685"/>
        <v>0</v>
      </c>
      <c r="H477" s="206">
        <f t="shared" si="685"/>
        <v>0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64.599999999999994</v>
      </c>
      <c r="U477" s="207">
        <f t="shared" si="670"/>
        <v>1.2000000000000002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2.4" x14ac:dyDescent="0.35">
      <c r="A478" s="27" t="s">
        <v>44</v>
      </c>
      <c r="B478" s="206">
        <f t="shared" ref="B478:S478" si="686">(B23+B218+B283+B153+B88)/5</f>
        <v>39.799999999999997</v>
      </c>
      <c r="C478" s="207">
        <f t="shared" si="686"/>
        <v>0.2</v>
      </c>
      <c r="D478" s="206">
        <f t="shared" si="686"/>
        <v>35</v>
      </c>
      <c r="E478" s="207">
        <f t="shared" si="686"/>
        <v>1.4</v>
      </c>
      <c r="F478" s="206">
        <f t="shared" si="686"/>
        <v>4.5999999999999996</v>
      </c>
      <c r="G478" s="207">
        <f t="shared" si="686"/>
        <v>0.8</v>
      </c>
      <c r="H478" s="206">
        <f t="shared" si="686"/>
        <v>0</v>
      </c>
      <c r="I478" s="207">
        <f t="shared" si="686"/>
        <v>0</v>
      </c>
      <c r="J478" s="206">
        <f t="shared" si="686"/>
        <v>0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79.399999999999991</v>
      </c>
      <c r="U478" s="207">
        <f t="shared" si="670"/>
        <v>2.4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2.4" x14ac:dyDescent="0.35">
      <c r="A479" s="27" t="s">
        <v>45</v>
      </c>
      <c r="B479" s="206">
        <f t="shared" ref="B479:S479" si="687">(B24+B219+B284+B154+B89)/5</f>
        <v>79.599999999999994</v>
      </c>
      <c r="C479" s="207">
        <f t="shared" si="687"/>
        <v>1</v>
      </c>
      <c r="D479" s="206">
        <f t="shared" si="687"/>
        <v>64</v>
      </c>
      <c r="E479" s="207">
        <f t="shared" si="687"/>
        <v>0.4</v>
      </c>
      <c r="F479" s="206">
        <f t="shared" si="687"/>
        <v>5.6</v>
      </c>
      <c r="G479" s="207">
        <f t="shared" si="687"/>
        <v>0.2</v>
      </c>
      <c r="H479" s="206">
        <f t="shared" si="687"/>
        <v>0.2</v>
      </c>
      <c r="I479" s="207">
        <f t="shared" si="687"/>
        <v>0</v>
      </c>
      <c r="J479" s="206">
        <f t="shared" si="687"/>
        <v>0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149.39999999999998</v>
      </c>
      <c r="U479" s="207">
        <f t="shared" si="670"/>
        <v>1.5999999999999999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2.4" x14ac:dyDescent="0.35">
      <c r="A480" s="27" t="s">
        <v>46</v>
      </c>
      <c r="B480" s="206">
        <f t="shared" ref="B480:S480" si="688">(B25+B220+B285+B155+B90)/5</f>
        <v>82.6</v>
      </c>
      <c r="C480" s="207">
        <f t="shared" si="688"/>
        <v>1.2</v>
      </c>
      <c r="D480" s="206">
        <f t="shared" si="688"/>
        <v>87.6</v>
      </c>
      <c r="E480" s="207">
        <f t="shared" si="688"/>
        <v>0.4</v>
      </c>
      <c r="F480" s="206">
        <f t="shared" si="688"/>
        <v>7.4</v>
      </c>
      <c r="G480" s="207">
        <f t="shared" si="688"/>
        <v>0.2</v>
      </c>
      <c r="H480" s="206">
        <f t="shared" si="688"/>
        <v>0.4</v>
      </c>
      <c r="I480" s="207">
        <f t="shared" si="688"/>
        <v>0</v>
      </c>
      <c r="J480" s="206">
        <f t="shared" si="688"/>
        <v>0</v>
      </c>
      <c r="K480" s="207">
        <f t="shared" si="688"/>
        <v>0</v>
      </c>
      <c r="L480" s="206">
        <f t="shared" si="688"/>
        <v>0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178</v>
      </c>
      <c r="U480" s="207">
        <f t="shared" si="670"/>
        <v>1.8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2.4" x14ac:dyDescent="0.35">
      <c r="A481" s="27" t="s">
        <v>47</v>
      </c>
      <c r="B481" s="206">
        <f t="shared" ref="B481:S481" si="689">(B26+B221+B286+B156+B91)/5</f>
        <v>70.8</v>
      </c>
      <c r="C481" s="207">
        <f t="shared" si="689"/>
        <v>1</v>
      </c>
      <c r="D481" s="206">
        <f t="shared" si="689"/>
        <v>62</v>
      </c>
      <c r="E481" s="207">
        <f t="shared" si="689"/>
        <v>0.2</v>
      </c>
      <c r="F481" s="206">
        <f t="shared" si="689"/>
        <v>5.6</v>
      </c>
      <c r="G481" s="207">
        <f t="shared" si="689"/>
        <v>0</v>
      </c>
      <c r="H481" s="206">
        <f t="shared" si="689"/>
        <v>0.2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</v>
      </c>
      <c r="M481" s="207">
        <f t="shared" si="689"/>
        <v>0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138.6</v>
      </c>
      <c r="U481" s="207">
        <f t="shared" si="670"/>
        <v>1.2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2.4" x14ac:dyDescent="0.35">
      <c r="A482" s="27" t="s">
        <v>48</v>
      </c>
      <c r="B482" s="206">
        <f t="shared" ref="B482:S482" si="690">(B27+B222+B287+B157+B92)/5</f>
        <v>30</v>
      </c>
      <c r="C482" s="207">
        <f t="shared" si="690"/>
        <v>0.4</v>
      </c>
      <c r="D482" s="206">
        <f t="shared" si="690"/>
        <v>34</v>
      </c>
      <c r="E482" s="207">
        <f t="shared" si="690"/>
        <v>0.2</v>
      </c>
      <c r="F482" s="206">
        <f t="shared" si="690"/>
        <v>5.2</v>
      </c>
      <c r="G482" s="207">
        <f t="shared" si="690"/>
        <v>0</v>
      </c>
      <c r="H482" s="206">
        <f t="shared" si="690"/>
        <v>0.2</v>
      </c>
      <c r="I482" s="207">
        <f t="shared" si="690"/>
        <v>0</v>
      </c>
      <c r="J482" s="206">
        <f t="shared" si="690"/>
        <v>0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69.400000000000006</v>
      </c>
      <c r="U482" s="207">
        <f t="shared" si="670"/>
        <v>0.60000000000000009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2.4" x14ac:dyDescent="0.35">
      <c r="A483" s="27" t="s">
        <v>49</v>
      </c>
      <c r="B483" s="206">
        <f t="shared" ref="B483:S483" si="691">(B28+B223+B288+B158+B93)/5</f>
        <v>9.6</v>
      </c>
      <c r="C483" s="207">
        <f t="shared" si="691"/>
        <v>0</v>
      </c>
      <c r="D483" s="206">
        <f t="shared" si="691"/>
        <v>11.8</v>
      </c>
      <c r="E483" s="207">
        <f t="shared" si="691"/>
        <v>0</v>
      </c>
      <c r="F483" s="206">
        <f t="shared" si="691"/>
        <v>1</v>
      </c>
      <c r="G483" s="207">
        <f t="shared" si="691"/>
        <v>0</v>
      </c>
      <c r="H483" s="206">
        <f t="shared" si="691"/>
        <v>0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22.4</v>
      </c>
      <c r="U483" s="207">
        <f t="shared" si="670"/>
        <v>0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2.4" x14ac:dyDescent="0.35">
      <c r="A484" s="27" t="s">
        <v>50</v>
      </c>
      <c r="B484" s="206">
        <f t="shared" ref="B484:S484" si="692">(B29+B224+B289+B159+B94)/5</f>
        <v>5</v>
      </c>
      <c r="C484" s="207">
        <f t="shared" si="692"/>
        <v>0</v>
      </c>
      <c r="D484" s="206">
        <f t="shared" si="692"/>
        <v>8.6</v>
      </c>
      <c r="E484" s="207">
        <f t="shared" si="692"/>
        <v>0</v>
      </c>
      <c r="F484" s="206">
        <f t="shared" si="692"/>
        <v>1.6</v>
      </c>
      <c r="G484" s="207">
        <f t="shared" si="692"/>
        <v>0</v>
      </c>
      <c r="H484" s="206">
        <f t="shared" si="692"/>
        <v>0</v>
      </c>
      <c r="I484" s="207">
        <f t="shared" si="692"/>
        <v>0</v>
      </c>
      <c r="J484" s="206">
        <f t="shared" si="692"/>
        <v>0</v>
      </c>
      <c r="K484" s="207">
        <f t="shared" si="692"/>
        <v>0</v>
      </c>
      <c r="L484" s="206">
        <f t="shared" si="692"/>
        <v>0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15.2</v>
      </c>
      <c r="U484" s="207">
        <f t="shared" si="670"/>
        <v>0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2.4" x14ac:dyDescent="0.35">
      <c r="A485" s="27" t="s">
        <v>51</v>
      </c>
      <c r="B485" s="206">
        <f t="shared" ref="B485:S485" si="693">(B30+B225+B290+B160+B95)/5</f>
        <v>3.8</v>
      </c>
      <c r="C485" s="207">
        <f t="shared" si="693"/>
        <v>0</v>
      </c>
      <c r="D485" s="206">
        <f t="shared" si="693"/>
        <v>4</v>
      </c>
      <c r="E485" s="207">
        <f t="shared" si="693"/>
        <v>0</v>
      </c>
      <c r="F485" s="206">
        <f t="shared" si="693"/>
        <v>0.4</v>
      </c>
      <c r="G485" s="207">
        <f t="shared" si="693"/>
        <v>0</v>
      </c>
      <c r="H485" s="206">
        <f t="shared" si="693"/>
        <v>0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8.1999999999999993</v>
      </c>
      <c r="U485" s="207">
        <f t="shared" si="670"/>
        <v>0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2.75" thickBot="1" x14ac:dyDescent="0.4">
      <c r="A486" s="18" t="s">
        <v>52</v>
      </c>
      <c r="B486" s="206">
        <f t="shared" ref="B486:S486" si="694">(B31+B226+B291+B161+B96)/5</f>
        <v>2.8</v>
      </c>
      <c r="C486" s="207">
        <f t="shared" si="694"/>
        <v>0</v>
      </c>
      <c r="D486" s="206">
        <f t="shared" si="694"/>
        <v>2.6</v>
      </c>
      <c r="E486" s="207">
        <f t="shared" si="694"/>
        <v>0</v>
      </c>
      <c r="F486" s="206">
        <f t="shared" si="694"/>
        <v>0.6</v>
      </c>
      <c r="G486" s="207">
        <f t="shared" si="694"/>
        <v>0</v>
      </c>
      <c r="H486" s="206">
        <f t="shared" si="694"/>
        <v>0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6</v>
      </c>
      <c r="U486" s="207">
        <f t="shared" si="670"/>
        <v>0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3.15" thickTop="1" thickBot="1" x14ac:dyDescent="0.4">
      <c r="A487" s="25" t="s">
        <v>53</v>
      </c>
      <c r="B487" s="196">
        <f>SUM(B463:B486)</f>
        <v>595.19999999999993</v>
      </c>
      <c r="C487" s="202">
        <f t="shared" ref="C487:S487" si="695">SUM(C463:C486)</f>
        <v>18.399999999999999</v>
      </c>
      <c r="D487" s="196">
        <f t="shared" si="695"/>
        <v>553.79999999999995</v>
      </c>
      <c r="E487" s="202">
        <f t="shared" si="695"/>
        <v>9.6</v>
      </c>
      <c r="F487" s="196">
        <f t="shared" si="695"/>
        <v>59.600000000000009</v>
      </c>
      <c r="G487" s="202">
        <f t="shared" si="695"/>
        <v>1.6</v>
      </c>
      <c r="H487" s="196">
        <f t="shared" si="695"/>
        <v>1.6</v>
      </c>
      <c r="I487" s="202">
        <f>SUM(I463:I486)</f>
        <v>0</v>
      </c>
      <c r="J487" s="196">
        <f t="shared" si="695"/>
        <v>0</v>
      </c>
      <c r="K487" s="202">
        <f t="shared" si="695"/>
        <v>0</v>
      </c>
      <c r="L487" s="196">
        <f t="shared" si="695"/>
        <v>0</v>
      </c>
      <c r="M487" s="202">
        <f t="shared" si="695"/>
        <v>0</v>
      </c>
      <c r="N487" s="196">
        <f t="shared" si="695"/>
        <v>0</v>
      </c>
      <c r="O487" s="202">
        <f t="shared" si="695"/>
        <v>0</v>
      </c>
      <c r="P487" s="196">
        <f t="shared" si="695"/>
        <v>0</v>
      </c>
      <c r="Q487" s="202">
        <f t="shared" si="695"/>
        <v>0</v>
      </c>
      <c r="R487" s="196">
        <f t="shared" si="695"/>
        <v>0</v>
      </c>
      <c r="S487" s="202">
        <f t="shared" si="695"/>
        <v>0</v>
      </c>
      <c r="T487" s="196">
        <f>SUM(T463:T486)</f>
        <v>1210.2000000000003</v>
      </c>
      <c r="U487" s="202">
        <f>SUM(U463:U486)</f>
        <v>29.6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2.75" thickTop="1" x14ac:dyDescent="0.35">
      <c r="A488" s="27" t="s">
        <v>125</v>
      </c>
      <c r="B488" s="197">
        <f>B487/T487</f>
        <v>0.49181953396132855</v>
      </c>
      <c r="C488" s="203">
        <f>C487/T487</f>
        <v>1.520409849611634E-2</v>
      </c>
      <c r="D488" s="197">
        <f>D487/T487</f>
        <v>0.45761031234506677</v>
      </c>
      <c r="E488" s="203">
        <f>E487/T487</f>
        <v>7.9325731284085252E-3</v>
      </c>
      <c r="F488" s="197">
        <f>F487/T487</f>
        <v>4.9248058172202937E-2</v>
      </c>
      <c r="G488" s="203">
        <f>G487/T487</f>
        <v>1.3220955214014211E-3</v>
      </c>
      <c r="H488" s="197">
        <f>H487/T487</f>
        <v>1.3220955214014211E-3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2.4458767145926288E-2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2.4" x14ac:dyDescent="0.35">
      <c r="A489" s="27" t="s">
        <v>111</v>
      </c>
      <c r="B489" s="208">
        <f t="shared" ref="B489:U489" si="696">SUM(B469:B483)</f>
        <v>581.6</v>
      </c>
      <c r="C489" s="209">
        <f t="shared" si="696"/>
        <v>18.399999999999999</v>
      </c>
      <c r="D489" s="208">
        <f t="shared" si="696"/>
        <v>534.59999999999991</v>
      </c>
      <c r="E489" s="209">
        <f t="shared" si="696"/>
        <v>9.6</v>
      </c>
      <c r="F489" s="208">
        <f t="shared" si="696"/>
        <v>56.400000000000006</v>
      </c>
      <c r="G489" s="209">
        <f t="shared" si="696"/>
        <v>1.6</v>
      </c>
      <c r="H489" s="208">
        <f t="shared" si="696"/>
        <v>1.6</v>
      </c>
      <c r="I489" s="209">
        <f t="shared" si="696"/>
        <v>0</v>
      </c>
      <c r="J489" s="208">
        <f t="shared" si="696"/>
        <v>0</v>
      </c>
      <c r="K489" s="209">
        <f t="shared" si="696"/>
        <v>0</v>
      </c>
      <c r="L489" s="208">
        <f t="shared" si="696"/>
        <v>0</v>
      </c>
      <c r="M489" s="209">
        <f t="shared" si="696"/>
        <v>0</v>
      </c>
      <c r="N489" s="208">
        <f t="shared" si="696"/>
        <v>0</v>
      </c>
      <c r="O489" s="209">
        <f t="shared" si="696"/>
        <v>0</v>
      </c>
      <c r="P489" s="208">
        <f t="shared" si="696"/>
        <v>0</v>
      </c>
      <c r="Q489" s="209">
        <f t="shared" si="696"/>
        <v>0</v>
      </c>
      <c r="R489" s="208">
        <f t="shared" si="696"/>
        <v>0</v>
      </c>
      <c r="S489" s="209">
        <f t="shared" si="696"/>
        <v>0</v>
      </c>
      <c r="T489" s="208">
        <f t="shared" si="696"/>
        <v>1174.2</v>
      </c>
      <c r="U489" s="209">
        <f t="shared" si="696"/>
        <v>29.6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2.75" thickBot="1" x14ac:dyDescent="0.4">
      <c r="A490" s="18" t="s">
        <v>112</v>
      </c>
      <c r="B490" s="199">
        <f t="shared" ref="B490:U490" si="697">B487-B489</f>
        <v>13.599999999999909</v>
      </c>
      <c r="C490" s="205">
        <f t="shared" si="697"/>
        <v>0</v>
      </c>
      <c r="D490" s="199">
        <f t="shared" si="697"/>
        <v>19.200000000000045</v>
      </c>
      <c r="E490" s="205">
        <f t="shared" si="697"/>
        <v>0</v>
      </c>
      <c r="F490" s="199">
        <f t="shared" si="697"/>
        <v>3.2000000000000028</v>
      </c>
      <c r="G490" s="205">
        <f t="shared" si="697"/>
        <v>0</v>
      </c>
      <c r="H490" s="199">
        <f t="shared" si="697"/>
        <v>0</v>
      </c>
      <c r="I490" s="205">
        <f t="shared" si="697"/>
        <v>0</v>
      </c>
      <c r="J490" s="199">
        <f t="shared" si="697"/>
        <v>0</v>
      </c>
      <c r="K490" s="205">
        <f t="shared" si="697"/>
        <v>0</v>
      </c>
      <c r="L490" s="199">
        <f t="shared" si="697"/>
        <v>0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36.000000000000227</v>
      </c>
      <c r="U490" s="205">
        <f t="shared" si="697"/>
        <v>0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3.9" thickTop="1" thickBot="1" x14ac:dyDescent="0.4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1180.6000000000004</v>
      </c>
      <c r="J491" s="56"/>
      <c r="K491" s="53"/>
      <c r="L491" s="60" t="s">
        <v>56</v>
      </c>
      <c r="M491" s="82">
        <f>U487</f>
        <v>29.6</v>
      </c>
      <c r="N491" s="58"/>
      <c r="O491" s="47"/>
      <c r="P491" s="51"/>
      <c r="Q491" s="48"/>
      <c r="R491" s="49" t="s">
        <v>57</v>
      </c>
      <c r="S491" s="49"/>
      <c r="T491" s="63">
        <f>I491+M491*2</f>
        <v>1239.8000000000004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15" thickTop="1" x14ac:dyDescent="0.35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25.682531812923479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23.108108108108105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2.4" x14ac:dyDescent="0.35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2.4" x14ac:dyDescent="0.35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2.4" x14ac:dyDescent="0.35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2.4" x14ac:dyDescent="0.35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2.4" x14ac:dyDescent="0.35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2.4" x14ac:dyDescent="0.35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2.4" x14ac:dyDescent="0.35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2.4" x14ac:dyDescent="0.35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2.4" x14ac:dyDescent="0.35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2.4" x14ac:dyDescent="0.35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2.4" x14ac:dyDescent="0.35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2.4" x14ac:dyDescent="0.35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2.4" x14ac:dyDescent="0.35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2.4" x14ac:dyDescent="0.35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2.4" x14ac:dyDescent="0.35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2.4" x14ac:dyDescent="0.35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2.4" x14ac:dyDescent="0.35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2.4" x14ac:dyDescent="0.35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2.4" x14ac:dyDescent="0.35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2.4" x14ac:dyDescent="0.35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2.4" x14ac:dyDescent="0.35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2.4" x14ac:dyDescent="0.35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2.4" x14ac:dyDescent="0.35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2.4" x14ac:dyDescent="0.35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2.4" x14ac:dyDescent="0.35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2.75" x14ac:dyDescent="0.35">
      <c r="A518" s="38">
        <f>(H487+J487+L487+N487+P487+R487)/T487</f>
        <v>1.3220955214014211E-3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2.75" x14ac:dyDescent="0.35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2.75" thickBot="1" x14ac:dyDescent="0.4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.25" thickBot="1" x14ac:dyDescent="0.4">
      <c r="A521" s="267" t="str">
        <f>A1</f>
        <v>Comptages vitesse TV/PL à Montreuil</v>
      </c>
      <c r="B521" s="268"/>
      <c r="C521" s="268"/>
      <c r="D521" s="268"/>
      <c r="E521" s="268"/>
      <c r="F521" s="268"/>
      <c r="G521" s="268"/>
      <c r="H521" s="268"/>
      <c r="I521" s="268"/>
      <c r="J521" s="268"/>
      <c r="K521" s="268"/>
      <c r="L521" s="268"/>
      <c r="M521" s="268"/>
      <c r="N521" s="268"/>
      <c r="O521" s="268"/>
      <c r="P521" s="268"/>
      <c r="Q521" s="268"/>
      <c r="R521" s="268"/>
      <c r="S521" s="268"/>
      <c r="T521" s="268"/>
      <c r="U521" s="269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" x14ac:dyDescent="0.4">
      <c r="A522" s="266" t="s">
        <v>88</v>
      </c>
      <c r="B522" s="266"/>
      <c r="C522" s="266"/>
      <c r="D522" s="266"/>
      <c r="E522" s="266"/>
      <c r="F522" s="266"/>
      <c r="G522" s="266"/>
      <c r="H522" s="266"/>
      <c r="I522" s="266"/>
      <c r="J522" s="266"/>
      <c r="K522" s="266"/>
      <c r="L522" s="266"/>
      <c r="M522" s="266"/>
      <c r="N522" s="266"/>
      <c r="O522" s="266"/>
      <c r="P522" s="266"/>
      <c r="Q522" s="266"/>
      <c r="R522" s="266"/>
      <c r="S522" s="266"/>
      <c r="T522" s="266"/>
      <c r="U522" s="266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.15" x14ac:dyDescent="0.4">
      <c r="A523" s="4" t="s">
        <v>74</v>
      </c>
      <c r="B523" s="4"/>
      <c r="C523" s="80" t="str">
        <f>E3</f>
        <v>lundi 22 mars 2021</v>
      </c>
      <c r="D523" s="4"/>
      <c r="E523" s="83"/>
      <c r="F523" s="83"/>
      <c r="G523" s="83"/>
      <c r="H523" s="81" t="s">
        <v>87</v>
      </c>
      <c r="I523" s="85" t="str">
        <f>E393</f>
        <v>dimanche 28 mars 2021</v>
      </c>
      <c r="L523" s="11"/>
      <c r="N523" s="84" t="s">
        <v>92</v>
      </c>
      <c r="O523" s="4"/>
      <c r="P523" s="105" t="str">
        <f>J68</f>
        <v>Boulevard Jeanne d'Arc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45">
      <c r="A524" s="57" t="s">
        <v>4</v>
      </c>
      <c r="N524" s="4" t="str">
        <f>O68</f>
        <v>Et</v>
      </c>
      <c r="P524" s="105" t="str">
        <f>P68</f>
        <v>Rue des Plâtrières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15" thickTop="1" x14ac:dyDescent="0.35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15" thickBot="1" x14ac:dyDescent="0.4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3.5" thickTop="1" thickBot="1" x14ac:dyDescent="0.4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15" thickTop="1" x14ac:dyDescent="0.35">
      <c r="A528" s="27" t="s">
        <v>29</v>
      </c>
      <c r="B528" s="206">
        <f>SUM(B8,B73,B138,B203,B268,B333,B398)/7</f>
        <v>1</v>
      </c>
      <c r="C528" s="207">
        <f t="shared" ref="C528:S528" si="698">SUM(C8,C73,C138,C203,C268,C333,C398)/7</f>
        <v>0</v>
      </c>
      <c r="D528" s="206">
        <f t="shared" si="698"/>
        <v>1.2857142857142858</v>
      </c>
      <c r="E528" s="207">
        <f t="shared" si="698"/>
        <v>0</v>
      </c>
      <c r="F528" s="206">
        <f t="shared" si="698"/>
        <v>0.14285714285714285</v>
      </c>
      <c r="G528" s="207">
        <f t="shared" si="698"/>
        <v>0</v>
      </c>
      <c r="H528" s="206">
        <f t="shared" si="698"/>
        <v>0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2.4285714285714284</v>
      </c>
      <c r="U528" s="207">
        <f t="shared" ref="U528:U551" si="699">SUM(C528,E528,G528,I528,K528,M528,O528,Q528,S528)</f>
        <v>0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2.75" x14ac:dyDescent="0.35">
      <c r="A529" s="27" t="s">
        <v>30</v>
      </c>
      <c r="B529" s="206">
        <f t="shared" ref="B529:S529" si="700">SUM(B9,B74,B139,B204,B269,B334,B399)/7</f>
        <v>0.8571428571428571</v>
      </c>
      <c r="C529" s="207">
        <f t="shared" si="700"/>
        <v>0</v>
      </c>
      <c r="D529" s="206">
        <f t="shared" si="700"/>
        <v>0.5714285714285714</v>
      </c>
      <c r="E529" s="207">
        <f t="shared" si="700"/>
        <v>0</v>
      </c>
      <c r="F529" s="206">
        <f t="shared" si="700"/>
        <v>0.2857142857142857</v>
      </c>
      <c r="G529" s="207">
        <f t="shared" si="700"/>
        <v>0</v>
      </c>
      <c r="H529" s="206">
        <f t="shared" si="700"/>
        <v>0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1.714285714285714</v>
      </c>
      <c r="U529" s="207">
        <f t="shared" si="699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2.75" x14ac:dyDescent="0.35">
      <c r="A530" s="27" t="s">
        <v>31</v>
      </c>
      <c r="B530" s="206">
        <f t="shared" ref="B530:S530" si="702">SUM(B10,B75,B140,B205,B270,B335,B400)/7</f>
        <v>0.2857142857142857</v>
      </c>
      <c r="C530" s="207">
        <f t="shared" si="702"/>
        <v>0</v>
      </c>
      <c r="D530" s="206">
        <f t="shared" si="702"/>
        <v>0.5714285714285714</v>
      </c>
      <c r="E530" s="207">
        <f t="shared" si="702"/>
        <v>0</v>
      </c>
      <c r="F530" s="206">
        <f t="shared" si="702"/>
        <v>0.2857142857142857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1.1428571428571428</v>
      </c>
      <c r="U530" s="207">
        <f t="shared" si="699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2.75" x14ac:dyDescent="0.35">
      <c r="A531" s="27" t="s">
        <v>32</v>
      </c>
      <c r="B531" s="206">
        <f t="shared" ref="B531:S531" si="703">SUM(B11,B76,B141,B206,B271,B336,B401)/7</f>
        <v>0.42857142857142855</v>
      </c>
      <c r="C531" s="207">
        <f t="shared" si="703"/>
        <v>0</v>
      </c>
      <c r="D531" s="206">
        <f t="shared" si="703"/>
        <v>0.14285714285714285</v>
      </c>
      <c r="E531" s="207">
        <f t="shared" si="703"/>
        <v>0</v>
      </c>
      <c r="F531" s="206">
        <f t="shared" si="703"/>
        <v>0.14285714285714285</v>
      </c>
      <c r="G531" s="207">
        <f t="shared" si="703"/>
        <v>0</v>
      </c>
      <c r="H531" s="206">
        <f t="shared" si="703"/>
        <v>0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0.71428571428571419</v>
      </c>
      <c r="U531" s="207">
        <f t="shared" si="699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2.75" x14ac:dyDescent="0.35">
      <c r="A532" s="27" t="s">
        <v>33</v>
      </c>
      <c r="B532" s="206">
        <f t="shared" ref="B532:S532" si="704">SUM(B12,B77,B142,B207,B272,B337,B402)/7</f>
        <v>0.2857142857142857</v>
      </c>
      <c r="C532" s="207">
        <f t="shared" si="704"/>
        <v>0</v>
      </c>
      <c r="D532" s="206">
        <f t="shared" si="704"/>
        <v>0.14285714285714285</v>
      </c>
      <c r="E532" s="207">
        <f t="shared" si="704"/>
        <v>0</v>
      </c>
      <c r="F532" s="206">
        <f t="shared" si="704"/>
        <v>0.14285714285714285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0.5714285714285714</v>
      </c>
      <c r="U532" s="207">
        <f t="shared" si="699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2.75" x14ac:dyDescent="0.35">
      <c r="A533" s="27" t="s">
        <v>34</v>
      </c>
      <c r="B533" s="206">
        <f t="shared" ref="B533:S533" si="705">SUM(B13,B78,B143,B208,B273,B338,B403)/7</f>
        <v>0.7142857142857143</v>
      </c>
      <c r="C533" s="207">
        <f t="shared" si="705"/>
        <v>0</v>
      </c>
      <c r="D533" s="206">
        <f t="shared" si="705"/>
        <v>1.5714285714285714</v>
      </c>
      <c r="E533" s="207">
        <f t="shared" si="705"/>
        <v>0</v>
      </c>
      <c r="F533" s="206">
        <f t="shared" si="705"/>
        <v>0</v>
      </c>
      <c r="G533" s="207">
        <f t="shared" si="705"/>
        <v>0</v>
      </c>
      <c r="H533" s="206">
        <f t="shared" si="705"/>
        <v>0</v>
      </c>
      <c r="I533" s="207">
        <f t="shared" si="705"/>
        <v>0</v>
      </c>
      <c r="J533" s="206">
        <f t="shared" si="705"/>
        <v>0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2.2857142857142856</v>
      </c>
      <c r="U533" s="207">
        <f t="shared" si="699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2.75" x14ac:dyDescent="0.35">
      <c r="A534" s="27" t="s">
        <v>35</v>
      </c>
      <c r="B534" s="206">
        <f t="shared" ref="B534:S534" si="706">SUM(B14,B79,B144,B209,B274,B339,B404)/7</f>
        <v>3</v>
      </c>
      <c r="C534" s="207">
        <f t="shared" si="706"/>
        <v>0</v>
      </c>
      <c r="D534" s="206">
        <f t="shared" si="706"/>
        <v>2.4285714285714284</v>
      </c>
      <c r="E534" s="207">
        <f t="shared" si="706"/>
        <v>0</v>
      </c>
      <c r="F534" s="206">
        <f t="shared" si="706"/>
        <v>0.2857142857142857</v>
      </c>
      <c r="G534" s="207">
        <f t="shared" si="706"/>
        <v>0</v>
      </c>
      <c r="H534" s="206">
        <f t="shared" si="706"/>
        <v>0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5.7142857142857144</v>
      </c>
      <c r="U534" s="207">
        <f t="shared" si="699"/>
        <v>0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2.75" x14ac:dyDescent="0.35">
      <c r="A535" s="27" t="s">
        <v>36</v>
      </c>
      <c r="B535" s="206">
        <f t="shared" ref="B535:S535" si="707">SUM(B15,B80,B145,B210,B275,B340,B405)/7</f>
        <v>20.714285714285715</v>
      </c>
      <c r="C535" s="207">
        <f t="shared" si="707"/>
        <v>2.4285714285714284</v>
      </c>
      <c r="D535" s="206">
        <f t="shared" si="707"/>
        <v>13.142857142857142</v>
      </c>
      <c r="E535" s="207">
        <f t="shared" si="707"/>
        <v>0.7142857142857143</v>
      </c>
      <c r="F535" s="206">
        <f t="shared" si="707"/>
        <v>2.1428571428571428</v>
      </c>
      <c r="G535" s="207">
        <f t="shared" si="707"/>
        <v>0</v>
      </c>
      <c r="H535" s="206">
        <f t="shared" si="707"/>
        <v>0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36.000000000000007</v>
      </c>
      <c r="U535" s="207">
        <f t="shared" si="699"/>
        <v>3.1428571428571428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2.4" x14ac:dyDescent="0.35">
      <c r="A536" s="27" t="s">
        <v>37</v>
      </c>
      <c r="B536" s="206">
        <f t="shared" ref="B536:S536" si="708">SUM(B16,B81,B146,B211,B276,B341,B406)/7</f>
        <v>36.428571428571431</v>
      </c>
      <c r="C536" s="207">
        <f t="shared" si="708"/>
        <v>1.5714285714285714</v>
      </c>
      <c r="D536" s="206">
        <f t="shared" si="708"/>
        <v>31.857142857142858</v>
      </c>
      <c r="E536" s="207">
        <f t="shared" si="708"/>
        <v>0.14285714285714285</v>
      </c>
      <c r="F536" s="206">
        <f t="shared" si="708"/>
        <v>3.5714285714285716</v>
      </c>
      <c r="G536" s="207">
        <f t="shared" si="708"/>
        <v>0</v>
      </c>
      <c r="H536" s="206">
        <f t="shared" si="708"/>
        <v>0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71.857142857142861</v>
      </c>
      <c r="U536" s="207">
        <f t="shared" si="699"/>
        <v>1.7142857142857142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.15" x14ac:dyDescent="0.4">
      <c r="A537" s="27" t="s">
        <v>38</v>
      </c>
      <c r="B537" s="206">
        <f t="shared" ref="B537:S537" si="709">SUM(B17,B82,B147,B212,B277,B342,B407)/7</f>
        <v>28.285714285714285</v>
      </c>
      <c r="C537" s="207">
        <f t="shared" si="709"/>
        <v>0.5714285714285714</v>
      </c>
      <c r="D537" s="206">
        <f t="shared" si="709"/>
        <v>30.285714285714285</v>
      </c>
      <c r="E537" s="207">
        <f t="shared" si="709"/>
        <v>0.5714285714285714</v>
      </c>
      <c r="F537" s="206">
        <f t="shared" si="709"/>
        <v>3.2857142857142856</v>
      </c>
      <c r="G537" s="207">
        <f t="shared" si="709"/>
        <v>0</v>
      </c>
      <c r="H537" s="206">
        <f t="shared" si="709"/>
        <v>0</v>
      </c>
      <c r="I537" s="207">
        <f t="shared" si="709"/>
        <v>0</v>
      </c>
      <c r="J537" s="206">
        <f t="shared" si="709"/>
        <v>0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61.857142857142854</v>
      </c>
      <c r="U537" s="207">
        <f t="shared" si="699"/>
        <v>1.1428571428571428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" x14ac:dyDescent="0.4">
      <c r="A538" s="27" t="s">
        <v>39</v>
      </c>
      <c r="B538" s="206">
        <f t="shared" ref="B538:S538" si="710">SUM(B18,B83,B148,B213,B278,B343,B408)/7</f>
        <v>27</v>
      </c>
      <c r="C538" s="207">
        <f t="shared" si="710"/>
        <v>1.1428571428571428</v>
      </c>
      <c r="D538" s="206">
        <f t="shared" si="710"/>
        <v>24.142857142857142</v>
      </c>
      <c r="E538" s="207">
        <f t="shared" si="710"/>
        <v>0.2857142857142857</v>
      </c>
      <c r="F538" s="206">
        <f t="shared" si="710"/>
        <v>3.1428571428571428</v>
      </c>
      <c r="G538" s="207">
        <f t="shared" si="710"/>
        <v>0.2857142857142857</v>
      </c>
      <c r="H538" s="206">
        <f t="shared" si="710"/>
        <v>0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54.285714285714285</v>
      </c>
      <c r="U538" s="207">
        <f t="shared" si="699"/>
        <v>1.714285714285714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2.75" x14ac:dyDescent="0.35">
      <c r="A539" s="27" t="s">
        <v>40</v>
      </c>
      <c r="B539" s="206">
        <f t="shared" ref="B539:S539" si="711">SUM(B19,B84,B149,B214,B279,B344,B409)/7</f>
        <v>35</v>
      </c>
      <c r="C539" s="207">
        <f t="shared" si="711"/>
        <v>2.8571428571428572</v>
      </c>
      <c r="D539" s="206">
        <f t="shared" si="711"/>
        <v>28.428571428571427</v>
      </c>
      <c r="E539" s="207">
        <f t="shared" si="711"/>
        <v>0.5714285714285714</v>
      </c>
      <c r="F539" s="206">
        <f t="shared" si="711"/>
        <v>2.4285714285714284</v>
      </c>
      <c r="G539" s="207">
        <f t="shared" si="711"/>
        <v>0</v>
      </c>
      <c r="H539" s="206">
        <f t="shared" si="711"/>
        <v>0.14285714285714285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66</v>
      </c>
      <c r="U539" s="207">
        <f t="shared" si="699"/>
        <v>3.4285714285714288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2.75" x14ac:dyDescent="0.35">
      <c r="A540" s="27" t="s">
        <v>41</v>
      </c>
      <c r="B540" s="206">
        <f t="shared" ref="B540:S540" si="712">SUM(B20,B85,B150,B215,B280,B345,B410)/7</f>
        <v>34.714285714285715</v>
      </c>
      <c r="C540" s="207">
        <f t="shared" si="712"/>
        <v>1.1428571428571428</v>
      </c>
      <c r="D540" s="206">
        <f t="shared" si="712"/>
        <v>31.428571428571427</v>
      </c>
      <c r="E540" s="207">
        <f t="shared" si="712"/>
        <v>1.7142857142857142</v>
      </c>
      <c r="F540" s="206">
        <f t="shared" si="712"/>
        <v>3.1428571428571428</v>
      </c>
      <c r="G540" s="207">
        <f t="shared" si="712"/>
        <v>0</v>
      </c>
      <c r="H540" s="206">
        <f t="shared" si="712"/>
        <v>0.14285714285714285</v>
      </c>
      <c r="I540" s="207">
        <f t="shared" si="712"/>
        <v>0</v>
      </c>
      <c r="J540" s="206">
        <f t="shared" si="712"/>
        <v>0</v>
      </c>
      <c r="K540" s="207">
        <f t="shared" si="712"/>
        <v>0</v>
      </c>
      <c r="L540" s="206">
        <f t="shared" si="712"/>
        <v>0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69.428571428571416</v>
      </c>
      <c r="U540" s="207">
        <f t="shared" si="699"/>
        <v>2.8571428571428568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2.75" x14ac:dyDescent="0.35">
      <c r="A541" s="27" t="s">
        <v>42</v>
      </c>
      <c r="B541" s="206">
        <f t="shared" ref="B541:S541" si="713">SUM(B21,B86,B151,B216,B281,B346,B411)/7</f>
        <v>30.285714285714285</v>
      </c>
      <c r="C541" s="207">
        <f t="shared" si="713"/>
        <v>0.8571428571428571</v>
      </c>
      <c r="D541" s="206">
        <f t="shared" si="713"/>
        <v>29.142857142857142</v>
      </c>
      <c r="E541" s="207">
        <f t="shared" si="713"/>
        <v>1</v>
      </c>
      <c r="F541" s="206">
        <f t="shared" si="713"/>
        <v>2.5714285714285716</v>
      </c>
      <c r="G541" s="207">
        <f t="shared" si="713"/>
        <v>0</v>
      </c>
      <c r="H541" s="206">
        <f t="shared" si="713"/>
        <v>0.2857142857142857</v>
      </c>
      <c r="I541" s="207">
        <f t="shared" si="713"/>
        <v>0</v>
      </c>
      <c r="J541" s="206">
        <f t="shared" si="713"/>
        <v>0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</v>
      </c>
      <c r="Q541" s="207">
        <f t="shared" si="713"/>
        <v>0</v>
      </c>
      <c r="R541" s="206">
        <f t="shared" si="713"/>
        <v>0</v>
      </c>
      <c r="S541" s="207">
        <f t="shared" si="713"/>
        <v>0</v>
      </c>
      <c r="T541" s="206">
        <f t="shared" si="701"/>
        <v>62.285714285714285</v>
      </c>
      <c r="U541" s="207">
        <f t="shared" si="699"/>
        <v>1.8571428571428572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2.75" x14ac:dyDescent="0.35">
      <c r="A542" s="27" t="s">
        <v>43</v>
      </c>
      <c r="B542" s="206">
        <f t="shared" ref="B542:S542" si="714">SUM(B22,B87,B152,B217,B282,B347,B412)/7</f>
        <v>29.857142857142858</v>
      </c>
      <c r="C542" s="207">
        <f t="shared" si="714"/>
        <v>0.7142857142857143</v>
      </c>
      <c r="D542" s="206">
        <f t="shared" si="714"/>
        <v>27.571428571428573</v>
      </c>
      <c r="E542" s="207">
        <f t="shared" si="714"/>
        <v>0.42857142857142855</v>
      </c>
      <c r="F542" s="206">
        <f t="shared" si="714"/>
        <v>2.4285714285714284</v>
      </c>
      <c r="G542" s="207">
        <f t="shared" si="714"/>
        <v>0</v>
      </c>
      <c r="H542" s="206">
        <f t="shared" si="714"/>
        <v>0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59.857142857142861</v>
      </c>
      <c r="U542" s="207">
        <f t="shared" si="699"/>
        <v>1.1428571428571428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.15" x14ac:dyDescent="0.4">
      <c r="A543" s="27" t="s">
        <v>44</v>
      </c>
      <c r="B543" s="206">
        <f t="shared" ref="B543:S543" si="715">SUM(B23,B88,B153,B218,B283,B348,B413)/7</f>
        <v>36.857142857142854</v>
      </c>
      <c r="C543" s="207">
        <f t="shared" si="715"/>
        <v>0.2857142857142857</v>
      </c>
      <c r="D543" s="206">
        <f t="shared" si="715"/>
        <v>32.714285714285715</v>
      </c>
      <c r="E543" s="207">
        <f t="shared" si="715"/>
        <v>1.1428571428571428</v>
      </c>
      <c r="F543" s="206">
        <f t="shared" si="715"/>
        <v>4.4285714285714288</v>
      </c>
      <c r="G543" s="207">
        <f t="shared" si="715"/>
        <v>0.5714285714285714</v>
      </c>
      <c r="H543" s="206">
        <f t="shared" si="715"/>
        <v>0.14285714285714285</v>
      </c>
      <c r="I543" s="207">
        <f t="shared" si="715"/>
        <v>0</v>
      </c>
      <c r="J543" s="206">
        <f t="shared" si="715"/>
        <v>0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74.142857142857139</v>
      </c>
      <c r="U543" s="207">
        <f t="shared" si="699"/>
        <v>1.9999999999999998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2.75" x14ac:dyDescent="0.35">
      <c r="A544" s="27" t="s">
        <v>45</v>
      </c>
      <c r="B544" s="206">
        <f t="shared" ref="B544:S544" si="716">SUM(B24,B89,B154,B219,B284,B349,B414)/7</f>
        <v>63.571428571428569</v>
      </c>
      <c r="C544" s="207">
        <f t="shared" si="716"/>
        <v>0.7142857142857143</v>
      </c>
      <c r="D544" s="206">
        <f t="shared" si="716"/>
        <v>52.571428571428569</v>
      </c>
      <c r="E544" s="207">
        <f t="shared" si="716"/>
        <v>0.2857142857142857</v>
      </c>
      <c r="F544" s="206">
        <f t="shared" si="716"/>
        <v>4.5714285714285712</v>
      </c>
      <c r="G544" s="207">
        <f t="shared" si="716"/>
        <v>0.14285714285714285</v>
      </c>
      <c r="H544" s="206">
        <f t="shared" si="716"/>
        <v>0.14285714285714285</v>
      </c>
      <c r="I544" s="207">
        <f t="shared" si="716"/>
        <v>0</v>
      </c>
      <c r="J544" s="206">
        <f t="shared" si="716"/>
        <v>0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120.85714285714285</v>
      </c>
      <c r="U544" s="207">
        <f t="shared" si="699"/>
        <v>1.1428571428571428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2.75" x14ac:dyDescent="0.35">
      <c r="A545" s="27" t="s">
        <v>46</v>
      </c>
      <c r="B545" s="206">
        <f t="shared" ref="B545:S545" si="717">SUM(B25,B90,B155,B220,B285,B350,B415)/7</f>
        <v>68.714285714285708</v>
      </c>
      <c r="C545" s="207">
        <f t="shared" si="717"/>
        <v>1</v>
      </c>
      <c r="D545" s="206">
        <f t="shared" si="717"/>
        <v>70.285714285714292</v>
      </c>
      <c r="E545" s="207">
        <f t="shared" si="717"/>
        <v>0.2857142857142857</v>
      </c>
      <c r="F545" s="206">
        <f t="shared" si="717"/>
        <v>6.4285714285714288</v>
      </c>
      <c r="G545" s="207">
        <f t="shared" si="717"/>
        <v>0.14285714285714285</v>
      </c>
      <c r="H545" s="206">
        <f t="shared" si="717"/>
        <v>0.2857142857142857</v>
      </c>
      <c r="I545" s="207">
        <f t="shared" si="717"/>
        <v>0</v>
      </c>
      <c r="J545" s="206">
        <f t="shared" si="717"/>
        <v>0</v>
      </c>
      <c r="K545" s="207">
        <f t="shared" si="717"/>
        <v>0</v>
      </c>
      <c r="L545" s="206">
        <f t="shared" si="717"/>
        <v>0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145.71428571428569</v>
      </c>
      <c r="U545" s="207">
        <f t="shared" si="699"/>
        <v>1.4285714285714284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2.75" x14ac:dyDescent="0.35">
      <c r="A546" s="27" t="s">
        <v>47</v>
      </c>
      <c r="B546" s="206">
        <f t="shared" ref="B546:S546" si="718">SUM(B26,B91,B156,B221,B286,B351,B416)/7</f>
        <v>58.428571428571431</v>
      </c>
      <c r="C546" s="207">
        <f t="shared" si="718"/>
        <v>0.7142857142857143</v>
      </c>
      <c r="D546" s="206">
        <f t="shared" si="718"/>
        <v>52</v>
      </c>
      <c r="E546" s="207">
        <f t="shared" si="718"/>
        <v>0.14285714285714285</v>
      </c>
      <c r="F546" s="206">
        <f t="shared" si="718"/>
        <v>4.4285714285714288</v>
      </c>
      <c r="G546" s="207">
        <f t="shared" si="718"/>
        <v>0</v>
      </c>
      <c r="H546" s="206">
        <f t="shared" si="718"/>
        <v>0.2857142857142857</v>
      </c>
      <c r="I546" s="207">
        <f t="shared" si="718"/>
        <v>0</v>
      </c>
      <c r="J546" s="206">
        <f t="shared" si="718"/>
        <v>0</v>
      </c>
      <c r="K546" s="207">
        <f t="shared" si="718"/>
        <v>0</v>
      </c>
      <c r="L546" s="206">
        <f t="shared" si="718"/>
        <v>0</v>
      </c>
      <c r="M546" s="207">
        <f t="shared" si="718"/>
        <v>0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115.14285714285715</v>
      </c>
      <c r="U546" s="207">
        <f t="shared" si="699"/>
        <v>0.85714285714285721</v>
      </c>
      <c r="V546" s="26"/>
      <c r="W546" s="4" t="s">
        <v>112</v>
      </c>
      <c r="X546" s="177">
        <f>B528+B529+B530+B531+B532+B533+B549+B550+B551</f>
        <v>14.857142857142858</v>
      </c>
      <c r="Y546" s="177">
        <f>C528+C529+C530+C531+C532+C533+C549+C550+C551</f>
        <v>0</v>
      </c>
      <c r="Z546" s="177">
        <f t="shared" ref="Z546:AH546" si="719">D528+D529+D530+D531+D532+D533+D549+D550+D551</f>
        <v>18.285714285714288</v>
      </c>
      <c r="AA546" s="177">
        <f t="shared" si="719"/>
        <v>0</v>
      </c>
      <c r="AB546" s="177">
        <f t="shared" si="719"/>
        <v>3.4285714285714284</v>
      </c>
      <c r="AC546" s="177">
        <f t="shared" si="719"/>
        <v>0</v>
      </c>
      <c r="AD546" s="177">
        <f t="shared" si="719"/>
        <v>0</v>
      </c>
      <c r="AE546" s="177">
        <f t="shared" si="719"/>
        <v>0</v>
      </c>
      <c r="AF546" s="177">
        <f t="shared" si="719"/>
        <v>0</v>
      </c>
      <c r="AG546" s="177">
        <f t="shared" si="719"/>
        <v>0</v>
      </c>
      <c r="AH546" s="177">
        <f t="shared" si="71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36.571428571428569</v>
      </c>
      <c r="AQ546" s="177">
        <f>U528+U529+U530+U531+U532+U533+U549+U550+U551</f>
        <v>0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2.75" x14ac:dyDescent="0.35">
      <c r="A547" s="27" t="s">
        <v>48</v>
      </c>
      <c r="B547" s="206">
        <f t="shared" ref="B547:S547" si="721">SUM(B27,B92,B157,B222,B287,B352,B417)/7</f>
        <v>24.142857142857142</v>
      </c>
      <c r="C547" s="207">
        <f t="shared" si="721"/>
        <v>0.2857142857142857</v>
      </c>
      <c r="D547" s="206">
        <f t="shared" si="721"/>
        <v>29</v>
      </c>
      <c r="E547" s="207">
        <f t="shared" si="721"/>
        <v>0.14285714285714285</v>
      </c>
      <c r="F547" s="206">
        <f t="shared" si="721"/>
        <v>4</v>
      </c>
      <c r="G547" s="207">
        <f t="shared" si="721"/>
        <v>0</v>
      </c>
      <c r="H547" s="206">
        <f t="shared" si="721"/>
        <v>0.14285714285714285</v>
      </c>
      <c r="I547" s="207">
        <f t="shared" si="721"/>
        <v>0</v>
      </c>
      <c r="J547" s="206">
        <f t="shared" si="721"/>
        <v>0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57.285714285714285</v>
      </c>
      <c r="U547" s="207">
        <f t="shared" si="699"/>
        <v>0.42857142857142855</v>
      </c>
      <c r="V547" s="26"/>
      <c r="W547" s="4" t="s">
        <v>111</v>
      </c>
      <c r="X547" s="177">
        <f>B552-X546</f>
        <v>505.14285714285728</v>
      </c>
      <c r="Y547" s="177">
        <f t="shared" ref="Y547:AQ547" si="722">C552-Y546</f>
        <v>14.285714285714285</v>
      </c>
      <c r="Z547" s="177">
        <f t="shared" si="722"/>
        <v>465.28571428571428</v>
      </c>
      <c r="AA547" s="177">
        <f t="shared" si="722"/>
        <v>7.4285714285714288</v>
      </c>
      <c r="AB547" s="177">
        <f t="shared" si="722"/>
        <v>47.714285714285715</v>
      </c>
      <c r="AC547" s="177">
        <f t="shared" si="722"/>
        <v>1.1428571428571428</v>
      </c>
      <c r="AD547" s="177">
        <f t="shared" si="722"/>
        <v>1.5714285714285712</v>
      </c>
      <c r="AE547" s="177">
        <f t="shared" si="722"/>
        <v>0</v>
      </c>
      <c r="AF547" s="177">
        <f t="shared" si="722"/>
        <v>0</v>
      </c>
      <c r="AG547" s="177">
        <f t="shared" si="722"/>
        <v>0</v>
      </c>
      <c r="AH547" s="177">
        <f t="shared" si="722"/>
        <v>0</v>
      </c>
      <c r="AI547" s="177">
        <f t="shared" si="722"/>
        <v>0</v>
      </c>
      <c r="AJ547" s="177">
        <f t="shared" si="722"/>
        <v>0</v>
      </c>
      <c r="AK547" s="177">
        <f t="shared" si="722"/>
        <v>0</v>
      </c>
      <c r="AL547" s="177">
        <f t="shared" si="722"/>
        <v>0</v>
      </c>
      <c r="AM547" s="177">
        <f t="shared" si="722"/>
        <v>0</v>
      </c>
      <c r="AN547" s="177">
        <f t="shared" si="722"/>
        <v>0</v>
      </c>
      <c r="AO547" s="177">
        <f t="shared" si="722"/>
        <v>0</v>
      </c>
      <c r="AP547" s="177">
        <f t="shared" si="722"/>
        <v>1019.7142857142854</v>
      </c>
      <c r="AQ547" s="177">
        <f t="shared" si="722"/>
        <v>22.857142857142854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2.75" x14ac:dyDescent="0.35">
      <c r="A548" s="27" t="s">
        <v>49</v>
      </c>
      <c r="B548" s="206">
        <f t="shared" ref="B548:S548" si="723">SUM(B28,B93,B158,B223,B288,B353,B418)/7</f>
        <v>8.1428571428571423</v>
      </c>
      <c r="C548" s="207">
        <f t="shared" si="723"/>
        <v>0</v>
      </c>
      <c r="D548" s="206">
        <f t="shared" si="723"/>
        <v>10.285714285714286</v>
      </c>
      <c r="E548" s="207">
        <f t="shared" si="723"/>
        <v>0</v>
      </c>
      <c r="F548" s="206">
        <f t="shared" si="723"/>
        <v>0.8571428571428571</v>
      </c>
      <c r="G548" s="207">
        <f t="shared" si="723"/>
        <v>0</v>
      </c>
      <c r="H548" s="206">
        <f t="shared" si="723"/>
        <v>0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19.285714285714288</v>
      </c>
      <c r="U548" s="207">
        <f t="shared" si="699"/>
        <v>0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2.75" x14ac:dyDescent="0.35">
      <c r="A549" s="27" t="s">
        <v>50</v>
      </c>
      <c r="B549" s="206">
        <f t="shared" ref="B549:S549" si="724">SUM(B29,B94,B159,B224,B289,B354,B419)/7</f>
        <v>4.5714285714285712</v>
      </c>
      <c r="C549" s="207">
        <f t="shared" si="724"/>
        <v>0</v>
      </c>
      <c r="D549" s="206">
        <f t="shared" si="724"/>
        <v>7.4285714285714288</v>
      </c>
      <c r="E549" s="207">
        <f t="shared" si="724"/>
        <v>0</v>
      </c>
      <c r="F549" s="206">
        <f t="shared" si="724"/>
        <v>1.4285714285714286</v>
      </c>
      <c r="G549" s="207">
        <f t="shared" si="724"/>
        <v>0</v>
      </c>
      <c r="H549" s="206">
        <f t="shared" si="724"/>
        <v>0</v>
      </c>
      <c r="I549" s="207">
        <f t="shared" si="724"/>
        <v>0</v>
      </c>
      <c r="J549" s="206">
        <f t="shared" si="724"/>
        <v>0</v>
      </c>
      <c r="K549" s="207">
        <f t="shared" si="724"/>
        <v>0</v>
      </c>
      <c r="L549" s="206">
        <f t="shared" si="724"/>
        <v>0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13.428571428571429</v>
      </c>
      <c r="U549" s="207">
        <f t="shared" si="699"/>
        <v>0</v>
      </c>
      <c r="V549" s="26"/>
      <c r="W549" s="4" t="s">
        <v>126</v>
      </c>
      <c r="X549" s="177">
        <f>X546-Y546</f>
        <v>14.857142857142858</v>
      </c>
      <c r="Y549" s="177">
        <f>Z546-AA546</f>
        <v>18.285714285714288</v>
      </c>
      <c r="Z549" s="177">
        <f>AB546-AC546</f>
        <v>3.4285714285714284</v>
      </c>
      <c r="AA549" s="177">
        <f>AD546-AE546</f>
        <v>0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36.571428571428577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2.75" x14ac:dyDescent="0.35">
      <c r="A550" s="27" t="s">
        <v>51</v>
      </c>
      <c r="B550" s="206">
        <f t="shared" ref="B550:S550" si="725">SUM(B30,B95,B160,B225,B290,B355,B420)/7</f>
        <v>3.8571428571428572</v>
      </c>
      <c r="C550" s="207">
        <f t="shared" si="725"/>
        <v>0</v>
      </c>
      <c r="D550" s="206">
        <f t="shared" si="725"/>
        <v>3.8571428571428572</v>
      </c>
      <c r="E550" s="207">
        <f t="shared" si="725"/>
        <v>0</v>
      </c>
      <c r="F550" s="206">
        <f t="shared" si="725"/>
        <v>0.5714285714285714</v>
      </c>
      <c r="G550" s="207">
        <f t="shared" si="725"/>
        <v>0</v>
      </c>
      <c r="H550" s="206">
        <f t="shared" si="725"/>
        <v>0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8.2857142857142865</v>
      </c>
      <c r="U550" s="207">
        <f t="shared" si="699"/>
        <v>0</v>
      </c>
      <c r="V550" s="26"/>
      <c r="W550" s="4" t="s">
        <v>127</v>
      </c>
      <c r="X550" s="177">
        <f>X547-Y547</f>
        <v>490.857142857143</v>
      </c>
      <c r="Y550" s="177">
        <f>Z547-AA547</f>
        <v>457.85714285714283</v>
      </c>
      <c r="Z550" s="177">
        <f>AB547-AC547</f>
        <v>46.571428571428569</v>
      </c>
      <c r="AA550" s="177">
        <f>AD547-AE547</f>
        <v>1.5714285714285712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996.85714285714289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15" thickBot="1" x14ac:dyDescent="0.4">
      <c r="A551" s="18" t="s">
        <v>52</v>
      </c>
      <c r="B551" s="206">
        <f t="shared" ref="B551:S551" si="726">SUM(B31,B96,B161,B226,B291,B356,B421)/7</f>
        <v>2.8571428571428572</v>
      </c>
      <c r="C551" s="207">
        <f t="shared" si="726"/>
        <v>0</v>
      </c>
      <c r="D551" s="206">
        <f t="shared" si="726"/>
        <v>2.7142857142857144</v>
      </c>
      <c r="E551" s="207">
        <f t="shared" si="726"/>
        <v>0</v>
      </c>
      <c r="F551" s="206">
        <f t="shared" si="726"/>
        <v>0.42857142857142855</v>
      </c>
      <c r="G551" s="207">
        <f t="shared" si="726"/>
        <v>0</v>
      </c>
      <c r="H551" s="206">
        <f t="shared" si="726"/>
        <v>0</v>
      </c>
      <c r="I551" s="207">
        <f t="shared" si="726"/>
        <v>0</v>
      </c>
      <c r="J551" s="206">
        <f t="shared" si="726"/>
        <v>0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6</v>
      </c>
      <c r="U551" s="207">
        <f t="shared" si="699"/>
        <v>0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3.5" thickTop="1" thickBot="1" x14ac:dyDescent="0.4">
      <c r="A552" s="25" t="s">
        <v>53</v>
      </c>
      <c r="B552" s="196">
        <f>SUM(B528:B551)</f>
        <v>520.00000000000011</v>
      </c>
      <c r="C552" s="202">
        <f t="shared" ref="C552:U552" si="727">SUM(C528:C551)</f>
        <v>14.285714285714285</v>
      </c>
      <c r="D552" s="196">
        <f t="shared" si="727"/>
        <v>483.57142857142856</v>
      </c>
      <c r="E552" s="202">
        <f t="shared" si="727"/>
        <v>7.4285714285714288</v>
      </c>
      <c r="F552" s="196">
        <f t="shared" si="727"/>
        <v>51.142857142857146</v>
      </c>
      <c r="G552" s="202">
        <f t="shared" si="727"/>
        <v>1.1428571428571428</v>
      </c>
      <c r="H552" s="196">
        <f t="shared" si="727"/>
        <v>1.5714285714285712</v>
      </c>
      <c r="I552" s="202">
        <f t="shared" si="727"/>
        <v>0</v>
      </c>
      <c r="J552" s="196">
        <f t="shared" si="727"/>
        <v>0</v>
      </c>
      <c r="K552" s="202">
        <f t="shared" si="727"/>
        <v>0</v>
      </c>
      <c r="L552" s="196">
        <f t="shared" si="727"/>
        <v>0</v>
      </c>
      <c r="M552" s="202">
        <f t="shared" si="727"/>
        <v>0</v>
      </c>
      <c r="N552" s="196">
        <f t="shared" si="727"/>
        <v>0</v>
      </c>
      <c r="O552" s="202">
        <f t="shared" si="727"/>
        <v>0</v>
      </c>
      <c r="P552" s="196">
        <f t="shared" si="727"/>
        <v>0</v>
      </c>
      <c r="Q552" s="202">
        <f t="shared" si="727"/>
        <v>0</v>
      </c>
      <c r="R552" s="196">
        <f t="shared" si="727"/>
        <v>0</v>
      </c>
      <c r="S552" s="202">
        <f t="shared" si="727"/>
        <v>0</v>
      </c>
      <c r="T552" s="196">
        <f>SUM(T528:T551)</f>
        <v>1056.285714285714</v>
      </c>
      <c r="U552" s="202">
        <f t="shared" si="727"/>
        <v>22.857142857142854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15" thickTop="1" x14ac:dyDescent="0.35">
      <c r="A553" s="27" t="s">
        <v>125</v>
      </c>
      <c r="B553" s="197">
        <f>B552/T552</f>
        <v>0.49229104679469865</v>
      </c>
      <c r="C553" s="203">
        <f>C552/T552</f>
        <v>1.3524479307546662E-2</v>
      </c>
      <c r="D553" s="197">
        <f>D552/T552</f>
        <v>0.45780362456045454</v>
      </c>
      <c r="E553" s="203">
        <f>E552/T552</f>
        <v>7.0327292399242651E-3</v>
      </c>
      <c r="F553" s="197">
        <f>F552/T552</f>
        <v>4.8417635921017055E-2</v>
      </c>
      <c r="G553" s="203">
        <f>G552/T552</f>
        <v>1.081958344603733E-3</v>
      </c>
      <c r="H553" s="197">
        <f>H552/T552</f>
        <v>1.4876927238301326E-3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2.1639166892074659E-2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2.75" x14ac:dyDescent="0.35">
      <c r="A554" s="119" t="s">
        <v>111</v>
      </c>
      <c r="B554" s="208">
        <f t="shared" ref="B554:U554" si="728">SUM(B534:B548)</f>
        <v>505.14285714285722</v>
      </c>
      <c r="C554" s="209">
        <f t="shared" si="728"/>
        <v>14.285714285714285</v>
      </c>
      <c r="D554" s="208">
        <f t="shared" si="728"/>
        <v>465.28571428571428</v>
      </c>
      <c r="E554" s="209">
        <f t="shared" si="728"/>
        <v>7.4285714285714288</v>
      </c>
      <c r="F554" s="208">
        <f t="shared" si="728"/>
        <v>47.714285714285715</v>
      </c>
      <c r="G554" s="209">
        <f t="shared" si="728"/>
        <v>1.1428571428571428</v>
      </c>
      <c r="H554" s="208">
        <f t="shared" si="728"/>
        <v>1.5714285714285712</v>
      </c>
      <c r="I554" s="209">
        <f t="shared" si="728"/>
        <v>0</v>
      </c>
      <c r="J554" s="208">
        <f t="shared" si="728"/>
        <v>0</v>
      </c>
      <c r="K554" s="209">
        <f t="shared" si="728"/>
        <v>0</v>
      </c>
      <c r="L554" s="208">
        <f t="shared" si="728"/>
        <v>0</v>
      </c>
      <c r="M554" s="209">
        <f t="shared" si="728"/>
        <v>0</v>
      </c>
      <c r="N554" s="208">
        <f t="shared" si="728"/>
        <v>0</v>
      </c>
      <c r="O554" s="209">
        <f t="shared" si="728"/>
        <v>0</v>
      </c>
      <c r="P554" s="208">
        <f t="shared" si="728"/>
        <v>0</v>
      </c>
      <c r="Q554" s="209">
        <f t="shared" si="728"/>
        <v>0</v>
      </c>
      <c r="R554" s="208">
        <f t="shared" si="728"/>
        <v>0</v>
      </c>
      <c r="S554" s="209">
        <f t="shared" si="728"/>
        <v>0</v>
      </c>
      <c r="T554" s="208">
        <f t="shared" si="728"/>
        <v>1019.7142857142857</v>
      </c>
      <c r="U554" s="209">
        <f t="shared" si="728"/>
        <v>22.857142857142854</v>
      </c>
      <c r="V554" s="26"/>
      <c r="W554" s="4"/>
      <c r="X554" s="178" t="s">
        <v>128</v>
      </c>
      <c r="Y554" s="176">
        <f>(X546*15+Z546*35+AB546*45+AD546*55+AF546*65+AH546*75+AJ546*85+AL546*95+AN546*125)/AP546</f>
        <v>27.812500000000007</v>
      </c>
      <c r="Z554" s="176" t="e">
        <f>(Y546*15+AA546*35+AC546*45+AE546*55+AG546*65+AI546*75+AK546*85+AM546*95+AO546*125)/AQ546</f>
        <v>#DIV/0!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15" thickBot="1" x14ac:dyDescent="0.4">
      <c r="A555" s="120" t="s">
        <v>112</v>
      </c>
      <c r="B555" s="199">
        <f t="shared" ref="B555:U555" si="729">B552-B554</f>
        <v>14.85714285714289</v>
      </c>
      <c r="C555" s="205">
        <f t="shared" si="729"/>
        <v>0</v>
      </c>
      <c r="D555" s="199">
        <f t="shared" si="729"/>
        <v>18.285714285714278</v>
      </c>
      <c r="E555" s="205">
        <f t="shared" si="729"/>
        <v>0</v>
      </c>
      <c r="F555" s="199">
        <f t="shared" si="729"/>
        <v>3.4285714285714306</v>
      </c>
      <c r="G555" s="205">
        <f t="shared" si="729"/>
        <v>0</v>
      </c>
      <c r="H555" s="199">
        <f t="shared" si="729"/>
        <v>0</v>
      </c>
      <c r="I555" s="205">
        <f t="shared" si="729"/>
        <v>0</v>
      </c>
      <c r="J555" s="199">
        <f t="shared" si="729"/>
        <v>0</v>
      </c>
      <c r="K555" s="205">
        <f t="shared" si="729"/>
        <v>0</v>
      </c>
      <c r="L555" s="199">
        <f t="shared" si="729"/>
        <v>0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36.571428571428328</v>
      </c>
      <c r="U555" s="205">
        <f t="shared" si="729"/>
        <v>0</v>
      </c>
      <c r="V555" s="26"/>
      <c r="W555" s="4"/>
      <c r="X555">
        <v>0</v>
      </c>
      <c r="Y555" s="176">
        <f>(X547*15+Z547*35+AB547*45+AD547*55+AF547*65+AH547*75+AJ547*85+AL547*95+AN547*125)/AP547</f>
        <v>25.591202017371824</v>
      </c>
      <c r="Z555" s="176">
        <f>(Y547*15+AA547*35+AC547*45+AE547*55+AG547*65+AI547*75+AK547*85+AM547*95+AO547*125)/AQ547</f>
        <v>23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3.9" thickTop="1" thickBot="1" x14ac:dyDescent="0.4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1033.4285714285711</v>
      </c>
      <c r="J556" s="56"/>
      <c r="K556" s="53"/>
      <c r="L556" s="60" t="s">
        <v>56</v>
      </c>
      <c r="M556" s="82">
        <f>U552</f>
        <v>22.857142857142854</v>
      </c>
      <c r="N556" s="58"/>
      <c r="O556" s="47"/>
      <c r="P556" s="51"/>
      <c r="Q556" s="48"/>
      <c r="R556" s="49" t="s">
        <v>57</v>
      </c>
      <c r="S556" s="49"/>
      <c r="T556" s="63">
        <f>I556+M556*2</f>
        <v>1079.1428571428569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15" thickTop="1" x14ac:dyDescent="0.35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25.668109277792816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23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27.8125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5">
      <c r="E558" s="122">
        <f>(B554*15+D554*35+F554*45+H554*55+J554*65+L554*75+N554*85+P554*95+R554*125)/T554</f>
        <v>25.591202017371817</v>
      </c>
      <c r="F558" s="123"/>
      <c r="G558" s="123"/>
      <c r="H558" s="123"/>
      <c r="I558" s="122">
        <f>(C554*15+E554*35+G554*45+I554*55+K554*65+M554*75+O554*85+Q554*95+S554*125)/U554</f>
        <v>23</v>
      </c>
      <c r="V558" s="26"/>
      <c r="W558" s="121"/>
      <c r="X558" s="178" t="s">
        <v>130</v>
      </c>
      <c r="Y558" s="176">
        <f>(X550*15+Y550*35+Z550*45+AA550*55+AB550*65+AC550*75+AD550*85+AE550*95+AF550*125)/AH550</f>
        <v>25.650616222413301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2.75" x14ac:dyDescent="0.35">
      <c r="E559" s="122">
        <f>(B555*15+D555*35+F555*45+H555*55+J555*65+L555*75+N555*85+P555*95+R555*125)/T555</f>
        <v>27.812500000000195</v>
      </c>
      <c r="F559" s="123"/>
      <c r="G559" s="123"/>
      <c r="H559" s="123"/>
      <c r="I559" s="122" t="e">
        <f>(C555*15+E555*35+G555*45+I555*55+K555*65+M555*75+O555*85+Q555*95+S555*125)/U555</f>
        <v>#DIV/0!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2.75" x14ac:dyDescent="0.35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2.75" x14ac:dyDescent="0.35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2.75" x14ac:dyDescent="0.35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2.75" x14ac:dyDescent="0.35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2.75" x14ac:dyDescent="0.35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2.75" x14ac:dyDescent="0.35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2.75" x14ac:dyDescent="0.35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2.75" x14ac:dyDescent="0.35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2.75" x14ac:dyDescent="0.35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2.75" x14ac:dyDescent="0.35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2.75" x14ac:dyDescent="0.35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2.75" x14ac:dyDescent="0.35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2.4" x14ac:dyDescent="0.35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2.4" x14ac:dyDescent="0.35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2.4" x14ac:dyDescent="0.35">
      <c r="X574" s="74">
        <f>B552</f>
        <v>520.00000000000011</v>
      </c>
      <c r="Y574" s="86">
        <v>20</v>
      </c>
      <c r="Z574" s="75">
        <f>X574*Y574</f>
        <v>10400.000000000002</v>
      </c>
      <c r="AA574" s="75"/>
      <c r="AB574" s="87">
        <v>20</v>
      </c>
      <c r="AC574" s="75">
        <f>X587-SUM(X574:X582)</f>
        <v>-897.84285714285727</v>
      </c>
      <c r="AD574" s="75">
        <f>Y587-SUM(X574:X582)</f>
        <v>-528.14285714285722</v>
      </c>
      <c r="AE574" s="88">
        <f>Z587-SUM(X574:X582)</f>
        <v>-158.28571428571445</v>
      </c>
      <c r="AF574" s="89" t="s">
        <v>83</v>
      </c>
      <c r="AG574" s="90" t="s">
        <v>84</v>
      </c>
      <c r="AH574" s="90" t="s">
        <v>89</v>
      </c>
      <c r="AK574" s="74">
        <f>X574-AX574</f>
        <v>505.71428571428584</v>
      </c>
      <c r="AL574" s="86">
        <v>20</v>
      </c>
      <c r="AM574" s="75">
        <f>AK574*AL574</f>
        <v>10114.285714285717</v>
      </c>
      <c r="AN574" s="75"/>
      <c r="AO574" s="87">
        <v>20</v>
      </c>
      <c r="AP574" s="75">
        <f>AK587-SUM(AK574:AK582)</f>
        <v>-878.41428571428582</v>
      </c>
      <c r="AQ574" s="75">
        <f>AL587-SUM(AK574:AK582)</f>
        <v>-516.71428571428578</v>
      </c>
      <c r="AR574" s="88">
        <f>AM587-SUM(AK574:AK582)</f>
        <v>-155.42857142857156</v>
      </c>
      <c r="AS574" s="89" t="s">
        <v>83</v>
      </c>
      <c r="AT574" s="90" t="s">
        <v>84</v>
      </c>
      <c r="AU574" s="90" t="s">
        <v>89</v>
      </c>
      <c r="AX574" s="74">
        <f>C552</f>
        <v>14.285714285714285</v>
      </c>
      <c r="AY574" s="86">
        <v>20</v>
      </c>
      <c r="AZ574" s="75">
        <f>AX574*AY574</f>
        <v>285.71428571428567</v>
      </c>
      <c r="BA574" s="75"/>
      <c r="BB574" s="87">
        <v>20</v>
      </c>
      <c r="BC574" s="75">
        <f>AX587-SUM(AX574:AX582)</f>
        <v>-19.428571428571431</v>
      </c>
      <c r="BD574" s="75">
        <f>AY587-SUM(AX574:AX582)</f>
        <v>-11.428571428571429</v>
      </c>
      <c r="BE574" s="88">
        <f>AZ587-SUM(AX574:AX582)</f>
        <v>-3.8571428571428577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2.4" x14ac:dyDescent="0.35">
      <c r="X575" s="76">
        <f>D552</f>
        <v>483.57142857142856</v>
      </c>
      <c r="Y575" s="1">
        <v>35</v>
      </c>
      <c r="Z575" s="77">
        <f t="shared" ref="Z575:Z582" si="730">Y575*X575</f>
        <v>16925</v>
      </c>
      <c r="AA575" s="77"/>
      <c r="AB575" s="2">
        <v>30</v>
      </c>
      <c r="AC575" s="77">
        <f>X587-SUM(X575:X582)</f>
        <v>-377.84285714285704</v>
      </c>
      <c r="AD575" s="77">
        <f>Y587-SUM(X575:X582)</f>
        <v>-8.1428571428569967</v>
      </c>
      <c r="AE575" s="91">
        <f>Z587-SUM(X575:X582)</f>
        <v>361.71428571428578</v>
      </c>
      <c r="AF575" s="164">
        <v>26</v>
      </c>
      <c r="AG575" s="164">
        <f>IF(SUM(AG576:AG582)&gt;0,0,IF(AD574&lt;0,AB574+(X574-AD575)/X574*10,0))</f>
        <v>0</v>
      </c>
      <c r="AH575" s="183">
        <f>IF(SUM(AH576:AH582)&gt;0,0,IF(AE574&lt;0,AB574+(X574-AE575)/X574*10,0))</f>
        <v>23.043956043956044</v>
      </c>
      <c r="AK575" s="74">
        <f t="shared" ref="AK575:AK582" si="731">X575-AX575</f>
        <v>476.14285714285711</v>
      </c>
      <c r="AL575" s="1">
        <v>35</v>
      </c>
      <c r="AM575" s="77">
        <f t="shared" ref="AM575:AM576" si="732">AL575*AK575</f>
        <v>16665</v>
      </c>
      <c r="AN575" s="77"/>
      <c r="AO575" s="2">
        <v>30</v>
      </c>
      <c r="AP575" s="77">
        <f>AK587-SUM(AK575:AK582)</f>
        <v>-372.69999999999993</v>
      </c>
      <c r="AQ575" s="77">
        <f>AL587-SUM(AK575:AK582)</f>
        <v>-10.999999999999886</v>
      </c>
      <c r="AR575" s="91">
        <f>AM587-SUM(AK575:AK582)</f>
        <v>350.28571428571433</v>
      </c>
      <c r="AS575" s="164">
        <v>26</v>
      </c>
      <c r="AT575" s="164">
        <f>IF(SUM(AT576:AT582)&gt;0,0,IF(AQ574&lt;0,AO574+(AK574-AQ575)/AK574*10,0))</f>
        <v>0</v>
      </c>
      <c r="AU575" s="183">
        <f>IF(SUM(AU576:AU582)&gt;0,0,IF(AR574&lt;0,AO574+(AK574-AR575)/AK574*10,0))</f>
        <v>23.073446327683616</v>
      </c>
      <c r="AX575" s="76">
        <f>E552</f>
        <v>7.4285714285714288</v>
      </c>
      <c r="AY575" s="1">
        <v>35</v>
      </c>
      <c r="AZ575" s="77">
        <f t="shared" ref="AZ575:AZ576" si="733">AY575*AX575</f>
        <v>260</v>
      </c>
      <c r="BA575" s="77"/>
      <c r="BB575" s="2">
        <v>30</v>
      </c>
      <c r="BC575" s="77">
        <f>AX587-SUM(AX575:AX582)</f>
        <v>-5.1428571428571423</v>
      </c>
      <c r="BD575" s="77">
        <f>AY587-SUM(AX575:AX582)</f>
        <v>2.8571428571428577</v>
      </c>
      <c r="BE575" s="91">
        <f>AZ587-SUM(AX575:AX582)</f>
        <v>10.428571428571429</v>
      </c>
      <c r="BF575" s="164">
        <v>26</v>
      </c>
      <c r="BG575" s="164">
        <f>IF(SUM(BG576:BG582)&gt;0,0,IF(BD574&lt;0,BB574+(AX574-BD575)/AX574*10,0))</f>
        <v>28</v>
      </c>
      <c r="BH575" s="183">
        <f>IF(SUM(BH576:BH582)&gt;0,0,IF(BE574&lt;0,BB574+(AX574-BE575)/AX574*10,0))</f>
        <v>22.7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2.4" x14ac:dyDescent="0.35">
      <c r="X576" s="76">
        <f>F552</f>
        <v>51.142857142857146</v>
      </c>
      <c r="Y576" s="1">
        <v>45</v>
      </c>
      <c r="Z576" s="77">
        <f t="shared" si="730"/>
        <v>2301.4285714285716</v>
      </c>
      <c r="AA576" s="77"/>
      <c r="AB576" s="2">
        <v>40</v>
      </c>
      <c r="AC576" s="77">
        <f>X587-SUM(X576:X582)</f>
        <v>105.72857142857143</v>
      </c>
      <c r="AD576" s="77">
        <f>Y587-SUM(X576:X582)</f>
        <v>475.4285714285715</v>
      </c>
      <c r="AE576" s="91">
        <f>Z587-SUM(X576:X582)</f>
        <v>845.28571428571433</v>
      </c>
      <c r="AF576" s="164">
        <f>IF(SUM(AF577:AF582)&gt;0,0,IF(AC575&lt;0,AB575+(X575-AC576)/X575*10,0))</f>
        <v>37.813589364844901</v>
      </c>
      <c r="AG576" s="164">
        <f>IF(SUM(AG577:AG582)&gt;0,0,IF(AD575&lt;0,AB575+(X575-AD576)/X575*10,0))</f>
        <v>30.168389955686852</v>
      </c>
      <c r="AH576" s="164">
        <f>IF(SUM(AH577:AH582)&gt;0,0,IF(AE575&lt;0,AB575+(X575-AE576)/X575*10,0))</f>
        <v>0</v>
      </c>
      <c r="AK576" s="74">
        <f t="shared" si="731"/>
        <v>50</v>
      </c>
      <c r="AL576" s="1">
        <v>45</v>
      </c>
      <c r="AM576" s="77">
        <f t="shared" si="732"/>
        <v>2250</v>
      </c>
      <c r="AN576" s="77"/>
      <c r="AO576" s="2">
        <v>40</v>
      </c>
      <c r="AP576" s="77">
        <f>AK587-SUM(AK576:AK582)</f>
        <v>103.44285714285716</v>
      </c>
      <c r="AQ576" s="77">
        <f>AL587-SUM(AK576:AK582)</f>
        <v>465.14285714285722</v>
      </c>
      <c r="AR576" s="91">
        <f>AM587-SUM(AK576:AK582)</f>
        <v>826.42857142857144</v>
      </c>
      <c r="AS576" s="164">
        <f>IF(SUM(AS577:AS582)&gt;0,0,IF(AP575&lt;0,AO575+(AK575-AP576)/AK575*10,0))</f>
        <v>37.827482748274825</v>
      </c>
      <c r="AT576" s="164">
        <f>IF(SUM(AT577:AT582)&gt;0,0,IF(AQ575&lt;0,AO575+(AK575-AQ576)/AK575*10,0))</f>
        <v>30.231023102310228</v>
      </c>
      <c r="AU576" s="164">
        <f>IF(SUM(AU577:AU582)&gt;0,0,IF(AR575&lt;0,AO575+(AK575-AR576)/AK575*10,0))</f>
        <v>0</v>
      </c>
      <c r="AX576" s="76">
        <f>G552</f>
        <v>1.1428571428571428</v>
      </c>
      <c r="AY576" s="1">
        <v>45</v>
      </c>
      <c r="AZ576" s="77">
        <f t="shared" si="733"/>
        <v>51.428571428571423</v>
      </c>
      <c r="BA576" s="77"/>
      <c r="BB576" s="2">
        <v>40</v>
      </c>
      <c r="BC576" s="77">
        <f>AX587-SUM(AX576:AX582)</f>
        <v>2.2857142857142856</v>
      </c>
      <c r="BD576" s="77">
        <f>AY587-SUM(AX576:AX582)</f>
        <v>10.285714285714286</v>
      </c>
      <c r="BE576" s="91">
        <f>AZ587-SUM(AX576:AX582)</f>
        <v>17.857142857142858</v>
      </c>
      <c r="BF576" s="164">
        <f>IF(SUM(BF577:BF582)&gt;0,0,IF(BC575&lt;0,BB575+(AX575-BC576)/AX575*10,0))</f>
        <v>36.92307692307692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2.4" x14ac:dyDescent="0.35">
      <c r="X577" s="76">
        <f>H552</f>
        <v>1.5714285714285712</v>
      </c>
      <c r="Y577" s="1">
        <v>55</v>
      </c>
      <c r="Z577" s="77">
        <f>Y577*X577</f>
        <v>86.428571428571416</v>
      </c>
      <c r="AA577" s="77"/>
      <c r="AB577" s="2">
        <v>50</v>
      </c>
      <c r="AC577" s="77">
        <f>X587-SUM(X577:X582)</f>
        <v>156.87142857142857</v>
      </c>
      <c r="AD577" s="77">
        <f>Y587-SUM(X577:X582)</f>
        <v>526.57142857142867</v>
      </c>
      <c r="AE577" s="77">
        <f>Z587-SUM(X577:X582)</f>
        <v>896.42857142857144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1.5714285714285712</v>
      </c>
      <c r="AL577" s="1">
        <v>55</v>
      </c>
      <c r="AM577" s="77">
        <f>AL577*AK577</f>
        <v>86.428571428571416</v>
      </c>
      <c r="AN577" s="77"/>
      <c r="AO577" s="2">
        <v>50</v>
      </c>
      <c r="AP577" s="77">
        <f>AK587-SUM(AK577:AK582)</f>
        <v>153.44285714285715</v>
      </c>
      <c r="AQ577" s="77">
        <f>AL587-SUM(AK577:AK582)</f>
        <v>515.14285714285722</v>
      </c>
      <c r="AR577" s="77">
        <f>AM587-SUM(AK577:AK582)</f>
        <v>876.42857142857144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3.4285714285714284</v>
      </c>
      <c r="BD577" s="77">
        <f>AY587-SUM(AX577:AX582)</f>
        <v>11.428571428571429</v>
      </c>
      <c r="BE577" s="77">
        <f>AZ587-SUM(AX577:AX582)</f>
        <v>19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2.4" x14ac:dyDescent="0.35">
      <c r="X578" s="76">
        <f>J552</f>
        <v>0</v>
      </c>
      <c r="Y578" s="1">
        <v>65</v>
      </c>
      <c r="Z578" s="77">
        <f t="shared" si="730"/>
        <v>0</v>
      </c>
      <c r="AA578" s="77"/>
      <c r="AB578" s="2">
        <v>60</v>
      </c>
      <c r="AC578" s="77">
        <f>X587-SUM(X578:X582)</f>
        <v>158.44285714285715</v>
      </c>
      <c r="AD578" s="77">
        <f>Y587-SUM(X578:X582)</f>
        <v>528.14285714285722</v>
      </c>
      <c r="AE578" s="77">
        <f>Z587-SUM(X578:X582)</f>
        <v>898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0</v>
      </c>
      <c r="AL578" s="1">
        <v>65</v>
      </c>
      <c r="AM578" s="77">
        <f t="shared" ref="AM578:AM582" si="734">AL578*AK578</f>
        <v>0</v>
      </c>
      <c r="AN578" s="77"/>
      <c r="AO578" s="2">
        <v>60</v>
      </c>
      <c r="AP578" s="77">
        <f>AK587-SUM(AK578:AK582)</f>
        <v>155.01428571428573</v>
      </c>
      <c r="AQ578" s="77">
        <f>AL587-SUM(AK578:AK582)</f>
        <v>516.71428571428578</v>
      </c>
      <c r="AR578" s="77">
        <f>AM587-SUM(AK578:AK582)</f>
        <v>878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3.4285714285714284</v>
      </c>
      <c r="BD578" s="77">
        <f>AY587-SUM(AX578:AX582)</f>
        <v>11.428571428571429</v>
      </c>
      <c r="BE578" s="77">
        <f>AZ587-SUM(AX578:AX582)</f>
        <v>19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2.4" x14ac:dyDescent="0.35">
      <c r="X579" s="76">
        <f>L552</f>
        <v>0</v>
      </c>
      <c r="Y579" s="1">
        <v>75</v>
      </c>
      <c r="Z579" s="77">
        <f t="shared" si="730"/>
        <v>0</v>
      </c>
      <c r="AA579" s="77"/>
      <c r="AB579" s="2">
        <v>70</v>
      </c>
      <c r="AC579" s="77">
        <f>X587-X582-X581-X580-X579</f>
        <v>158.44285714285715</v>
      </c>
      <c r="AD579" s="77">
        <f>Y587-SUM(X579:X582)</f>
        <v>528.14285714285722</v>
      </c>
      <c r="AE579" s="77">
        <f>Z587-SUM(X579:X582)</f>
        <v>898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</v>
      </c>
      <c r="AL579" s="1">
        <v>75</v>
      </c>
      <c r="AM579" s="77">
        <f t="shared" si="734"/>
        <v>0</v>
      </c>
      <c r="AN579" s="77"/>
      <c r="AO579" s="2">
        <v>70</v>
      </c>
      <c r="AP579" s="77">
        <f>AK587-AK582-AK581-AK580-AK579</f>
        <v>155.01428571428573</v>
      </c>
      <c r="AQ579" s="77">
        <f>AL587-SUM(AK579:AK582)</f>
        <v>516.71428571428578</v>
      </c>
      <c r="AR579" s="77">
        <f>AM587-SUM(AK579:AK582)</f>
        <v>878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35"/>
        <v>0</v>
      </c>
      <c r="BA579" s="77"/>
      <c r="BB579" s="2">
        <v>70</v>
      </c>
      <c r="BC579" s="77">
        <f>AX587-AX582-AX581-AX580-AX579</f>
        <v>3.4285714285714284</v>
      </c>
      <c r="BD579" s="77">
        <f>AY587-SUM(AX579:AX582)</f>
        <v>11.428571428571429</v>
      </c>
      <c r="BE579" s="77">
        <f>AZ587-SUM(AX579:AX582)</f>
        <v>19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2.4" x14ac:dyDescent="0.35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158.44285714285715</v>
      </c>
      <c r="AD580" s="77">
        <f>Y587-SUM(X580:X582)</f>
        <v>528.14285714285722</v>
      </c>
      <c r="AE580" s="77">
        <f>Z587-SUM(X580:X582)</f>
        <v>898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155.01428571428573</v>
      </c>
      <c r="AQ580" s="77">
        <f>AL587-SUM(AK580:AK582)</f>
        <v>516.71428571428578</v>
      </c>
      <c r="AR580" s="77">
        <f>AM587-SUM(AK580:AK582)</f>
        <v>878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3.4285714285714284</v>
      </c>
      <c r="BD580" s="77">
        <f>AY587-SUM(AX580:AX582)</f>
        <v>11.428571428571429</v>
      </c>
      <c r="BE580" s="77">
        <f>AZ587-SUM(AX580:AX582)</f>
        <v>19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2.4" x14ac:dyDescent="0.35">
      <c r="X581" s="76">
        <f>P552</f>
        <v>0</v>
      </c>
      <c r="Y581" s="1">
        <v>95</v>
      </c>
      <c r="Z581" s="77">
        <f t="shared" si="730"/>
        <v>0</v>
      </c>
      <c r="AA581" s="77"/>
      <c r="AB581" s="2">
        <v>90</v>
      </c>
      <c r="AC581" s="77">
        <f>X587-X582-X581</f>
        <v>158.44285714285715</v>
      </c>
      <c r="AD581" s="77">
        <f>Y587-X582-X581</f>
        <v>528.14285714285722</v>
      </c>
      <c r="AE581" s="77">
        <f>Z587-X582-X581</f>
        <v>898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155.01428571428573</v>
      </c>
      <c r="AQ581" s="77">
        <f>AL587-AK582-AK581</f>
        <v>516.71428571428578</v>
      </c>
      <c r="AR581" s="77">
        <f>AM587-AK582-AK581</f>
        <v>878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35"/>
        <v>0</v>
      </c>
      <c r="BA581" s="77"/>
      <c r="BB581" s="2">
        <v>90</v>
      </c>
      <c r="BC581" s="77">
        <f>AX587-AX582-AX581</f>
        <v>3.4285714285714284</v>
      </c>
      <c r="BD581" s="77">
        <f>AY587-AX582-AX581</f>
        <v>11.428571428571429</v>
      </c>
      <c r="BE581" s="77">
        <f>AZ587-AX582-AX581</f>
        <v>19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2.4" x14ac:dyDescent="0.35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158.44285714285715</v>
      </c>
      <c r="AD582" s="77">
        <f>Y587-X582</f>
        <v>528.14285714285722</v>
      </c>
      <c r="AE582" s="77">
        <f>Z587-X582</f>
        <v>898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155.01428571428573</v>
      </c>
      <c r="AQ582" s="77">
        <f>AL587-AK582</f>
        <v>516.71428571428578</v>
      </c>
      <c r="AR582" s="77">
        <f>AM587-AK582</f>
        <v>878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3.4285714285714284</v>
      </c>
      <c r="BD582" s="77">
        <f>AY587-AX582</f>
        <v>11.428571428571429</v>
      </c>
      <c r="BE582" s="77">
        <f>AZ587-AX582</f>
        <v>19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2.75" x14ac:dyDescent="0.35">
      <c r="A583" s="38">
        <f>(H552+J552+L552+N552+P552+R552)/T552</f>
        <v>1.4876927238301326E-3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2.75" x14ac:dyDescent="0.35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1056.2857142857144</v>
      </c>
      <c r="Z584" s="77">
        <f>SUM(Z574:Z582)</f>
        <v>29712.857142857145</v>
      </c>
      <c r="AA584" s="77"/>
      <c r="AE584" s="93"/>
      <c r="AF584" s="94"/>
      <c r="AG584" s="94"/>
      <c r="AH584" s="94"/>
      <c r="AK584" s="76">
        <f>SUM(AK574:AK582)</f>
        <v>1033.4285714285716</v>
      </c>
      <c r="AM584" s="77">
        <f>SUM(AM574:AM582)</f>
        <v>29115.71428571429</v>
      </c>
      <c r="AN584" s="77"/>
      <c r="AR584" s="93"/>
      <c r="AS584" s="94"/>
      <c r="AT584" s="94"/>
      <c r="AU584" s="94"/>
      <c r="AX584" s="76">
        <f>SUM(AX574:AX582)</f>
        <v>22.857142857142858</v>
      </c>
      <c r="AZ584" s="77">
        <f>SUM(AZ574:AZ582)</f>
        <v>597.14285714285711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2.4" x14ac:dyDescent="0.35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5">
      <c r="A586" s="264"/>
      <c r="B586" s="264"/>
      <c r="C586" s="264"/>
      <c r="D586" s="264"/>
      <c r="E586" s="264"/>
      <c r="F586" s="264"/>
      <c r="G586" s="264"/>
      <c r="H586" s="264"/>
      <c r="I586" s="264"/>
      <c r="J586" s="264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2.4" x14ac:dyDescent="0.35">
      <c r="X587" s="99">
        <f>X584*X585</f>
        <v>158.44285714285715</v>
      </c>
      <c r="Y587" s="100">
        <f>X584*Y585</f>
        <v>528.14285714285722</v>
      </c>
      <c r="Z587" s="100">
        <f>ROUND((X584*Z585),0)</f>
        <v>898</v>
      </c>
      <c r="AA587" s="101" t="s">
        <v>86</v>
      </c>
      <c r="AB587" s="109">
        <f>Z584/X584</f>
        <v>28.129564511766294</v>
      </c>
      <c r="AC587" s="102"/>
      <c r="AD587" s="102"/>
      <c r="AE587" s="103"/>
      <c r="AF587" s="104"/>
      <c r="AG587" s="104"/>
      <c r="AH587" s="104"/>
      <c r="AK587" s="99">
        <f>AK584*AK585</f>
        <v>155.01428571428573</v>
      </c>
      <c r="AL587" s="100">
        <f>AK584*AL585</f>
        <v>516.71428571428578</v>
      </c>
      <c r="AM587" s="100">
        <f>ROUND((AK584*AM585),0)</f>
        <v>878</v>
      </c>
      <c r="AN587" s="101" t="s">
        <v>86</v>
      </c>
      <c r="AO587" s="109">
        <f>AM584/AK584</f>
        <v>28.173901022947195</v>
      </c>
      <c r="AP587" s="102"/>
      <c r="AQ587" s="102"/>
      <c r="AR587" s="103"/>
      <c r="AS587" s="104"/>
      <c r="AT587" s="104"/>
      <c r="AU587" s="104"/>
      <c r="AX587" s="99">
        <f>AX584*AX585</f>
        <v>3.4285714285714284</v>
      </c>
      <c r="AY587" s="100">
        <f>AX584*AY585</f>
        <v>11.428571428571429</v>
      </c>
      <c r="AZ587" s="100">
        <f>ROUND((AX584*AZ585),0)</f>
        <v>19</v>
      </c>
      <c r="BA587" s="101" t="s">
        <v>86</v>
      </c>
      <c r="BB587" s="109">
        <f>AZ584/AX584</f>
        <v>26.124999999999996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2.4" x14ac:dyDescent="0.3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2.4" x14ac:dyDescent="0.3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2.4" x14ac:dyDescent="0.3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2.4" x14ac:dyDescent="0.35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2.4" x14ac:dyDescent="0.35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2.4" x14ac:dyDescent="0.35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2.4" x14ac:dyDescent="0.35">
      <c r="A594" s="146" t="s">
        <v>113</v>
      </c>
      <c r="B594" s="147"/>
      <c r="C594" s="147"/>
      <c r="D594" s="147"/>
      <c r="E594" s="149">
        <f t="shared" ref="E594:E598" si="736">G594+F594</f>
        <v>7394</v>
      </c>
      <c r="F594" s="149">
        <f>SUM(CA3:CL170)</f>
        <v>7234</v>
      </c>
      <c r="G594" s="149">
        <f>SUM(BN3:BY170)</f>
        <v>160</v>
      </c>
      <c r="H594" s="150">
        <f>G594/E594</f>
        <v>2.1639166892074655E-2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2.4" x14ac:dyDescent="0.35">
      <c r="A595" s="146" t="s">
        <v>114</v>
      </c>
      <c r="B595" s="147"/>
      <c r="C595" s="147"/>
      <c r="D595" s="147"/>
      <c r="E595" s="149">
        <f>G595+F595</f>
        <v>1056.2857142857142</v>
      </c>
      <c r="F595" s="149">
        <f>F594/7</f>
        <v>1033.4285714285713</v>
      </c>
      <c r="G595" s="149">
        <f>G594/7</f>
        <v>22.857142857142858</v>
      </c>
      <c r="H595" s="150">
        <f t="shared" ref="H595:H601" si="737">G595/E595</f>
        <v>2.1639166892074659E-2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2.4" x14ac:dyDescent="0.35">
      <c r="A596" s="146" t="s">
        <v>104</v>
      </c>
      <c r="B596" s="147"/>
      <c r="C596" s="147"/>
      <c r="D596" s="147"/>
      <c r="E596" s="149">
        <f>G596+F596</f>
        <v>44.011904761904759</v>
      </c>
      <c r="F596" s="149">
        <f>F594/168</f>
        <v>43.05952380952381</v>
      </c>
      <c r="G596" s="149">
        <f>G594/168</f>
        <v>0.95238095238095233</v>
      </c>
      <c r="H596" s="150">
        <f t="shared" si="737"/>
        <v>2.1639166892074655E-2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2.4" x14ac:dyDescent="0.35">
      <c r="A597" s="146" t="s">
        <v>115</v>
      </c>
      <c r="B597" s="147"/>
      <c r="C597" s="147"/>
      <c r="D597" s="147"/>
      <c r="E597" s="149">
        <f t="shared" si="736"/>
        <v>1019.7142857142857</v>
      </c>
      <c r="F597" s="149">
        <f>(T554-U554)</f>
        <v>996.85714285714278</v>
      </c>
      <c r="G597" s="149">
        <f>U554</f>
        <v>22.857142857142854</v>
      </c>
      <c r="H597" s="150">
        <f t="shared" si="737"/>
        <v>2.2415242364808068E-2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2.4" x14ac:dyDescent="0.35">
      <c r="A598" s="146" t="s">
        <v>116</v>
      </c>
      <c r="B598" s="147"/>
      <c r="C598" s="147"/>
      <c r="D598" s="147"/>
      <c r="E598" s="149">
        <f t="shared" si="736"/>
        <v>36.571428571428328</v>
      </c>
      <c r="F598" s="149">
        <f>(T555-U555)</f>
        <v>36.571428571428328</v>
      </c>
      <c r="G598" s="149">
        <f>U555</f>
        <v>0</v>
      </c>
      <c r="H598" s="150">
        <f t="shared" si="737"/>
        <v>0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2.4" x14ac:dyDescent="0.35">
      <c r="A599" s="146" t="s">
        <v>121</v>
      </c>
      <c r="B599" s="147"/>
      <c r="C599" s="147"/>
      <c r="D599" s="147"/>
      <c r="E599" s="149">
        <f>G599+F599</f>
        <v>1210.2000000000003</v>
      </c>
      <c r="F599" s="151">
        <f>I491</f>
        <v>1180.6000000000004</v>
      </c>
      <c r="G599" s="151">
        <f>M491</f>
        <v>29.6</v>
      </c>
      <c r="H599" s="150">
        <f>G599/E599</f>
        <v>2.4458767145926288E-2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2.75" x14ac:dyDescent="0.35">
      <c r="A600" s="146" t="s">
        <v>117</v>
      </c>
      <c r="B600" s="147"/>
      <c r="C600" s="147"/>
      <c r="D600" s="147"/>
      <c r="E600" s="149">
        <f>G600+F600</f>
        <v>731</v>
      </c>
      <c r="F600" s="148">
        <f>I361</f>
        <v>722</v>
      </c>
      <c r="G600" s="148">
        <f>M361</f>
        <v>9</v>
      </c>
      <c r="H600" s="150">
        <f t="shared" si="737"/>
        <v>1.2311901504787962E-2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2.75" x14ac:dyDescent="0.35">
      <c r="A601" s="146" t="s">
        <v>118</v>
      </c>
      <c r="B601" s="147"/>
      <c r="C601" s="147"/>
      <c r="D601" s="147"/>
      <c r="E601" s="149">
        <f t="shared" ref="E601" si="738">G601+F601</f>
        <v>612</v>
      </c>
      <c r="F601" s="148">
        <f>I426</f>
        <v>609</v>
      </c>
      <c r="G601" s="148">
        <f>M426</f>
        <v>3</v>
      </c>
      <c r="H601" s="150">
        <f t="shared" si="737"/>
        <v>4.9019607843137254E-3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2.75" x14ac:dyDescent="0.35">
      <c r="A602" s="146" t="s">
        <v>122</v>
      </c>
      <c r="B602" s="147"/>
      <c r="C602" s="147"/>
      <c r="D602" s="147"/>
      <c r="E602" s="152">
        <f>AB587</f>
        <v>28.129564511766294</v>
      </c>
      <c r="F602" s="152">
        <f>AO587</f>
        <v>28.173901022947195</v>
      </c>
      <c r="G602" s="152">
        <f>BB587</f>
        <v>26.124999999999996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2.75" x14ac:dyDescent="0.35">
      <c r="A603" s="146" t="s">
        <v>119</v>
      </c>
      <c r="B603" s="147"/>
      <c r="C603" s="147"/>
      <c r="D603" s="147"/>
      <c r="E603" s="153">
        <f>Y555</f>
        <v>25.591202017371824</v>
      </c>
      <c r="F603" s="153">
        <f>Y558</f>
        <v>25.650616222413301</v>
      </c>
      <c r="G603" s="153">
        <f>Z555</f>
        <v>23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2.4" x14ac:dyDescent="0.35">
      <c r="A604" s="146" t="s">
        <v>120</v>
      </c>
      <c r="B604" s="147"/>
      <c r="C604" s="147"/>
      <c r="D604" s="147"/>
      <c r="E604" s="153">
        <f>Y554</f>
        <v>27.812500000000007</v>
      </c>
      <c r="F604" s="153">
        <f>Y557</f>
        <v>27.8125</v>
      </c>
      <c r="G604" s="153" t="e">
        <f>Z554</f>
        <v>#DIV/0!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2.4" x14ac:dyDescent="0.35">
      <c r="A605" s="146" t="s">
        <v>110</v>
      </c>
      <c r="B605" s="147"/>
      <c r="C605" s="147"/>
      <c r="D605" s="147"/>
      <c r="E605" s="180">
        <f>SUM(F605+G605)</f>
        <v>3754</v>
      </c>
      <c r="F605" s="181">
        <f>SUM(CB3:CI170)</f>
        <v>3694</v>
      </c>
      <c r="G605" s="180">
        <f>SUM(BO3:BV170)</f>
        <v>60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2.4" x14ac:dyDescent="0.35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2.4" x14ac:dyDescent="0.35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2.4" x14ac:dyDescent="0.35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22.7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.15" x14ac:dyDescent="0.4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.15" x14ac:dyDescent="0.4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.15" x14ac:dyDescent="0.4">
      <c r="A611" s="224" t="s">
        <v>134</v>
      </c>
      <c r="B611" s="226">
        <f>H611/K611</f>
        <v>0.4893558197401161</v>
      </c>
      <c r="C611" s="226">
        <f>I611/L611</f>
        <v>0.625</v>
      </c>
      <c r="D611" s="225">
        <f>N611/K611</f>
        <v>0.5106441802598839</v>
      </c>
      <c r="E611" s="225">
        <f>O611/L611</f>
        <v>0.375</v>
      </c>
      <c r="F611" s="146"/>
      <c r="G611" s="146"/>
      <c r="H611" s="146">
        <f>SUM(CA3:CA170)</f>
        <v>3540</v>
      </c>
      <c r="I611" s="146">
        <f>SUM(BN3:BN170)</f>
        <v>100</v>
      </c>
      <c r="J611" s="146"/>
      <c r="K611" s="146">
        <f>SUM(CA3:CL170)</f>
        <v>7234</v>
      </c>
      <c r="L611">
        <f>SUM(BN3:BY170)</f>
        <v>160</v>
      </c>
      <c r="M611"/>
      <c r="N611">
        <f>K611-H611</f>
        <v>3694</v>
      </c>
      <c r="O611">
        <f>L611-I611</f>
        <v>60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.15" x14ac:dyDescent="0.4">
      <c r="A612" s="224" t="s">
        <v>135</v>
      </c>
      <c r="B612" s="226">
        <f t="shared" ref="B612:B619" si="739">H612/K612</f>
        <v>0.95009676527508991</v>
      </c>
      <c r="C612" s="226">
        <f t="shared" ref="C612:C619" si="740">I612/L612</f>
        <v>0.95</v>
      </c>
      <c r="D612" s="225">
        <f t="shared" ref="D612:D619" si="741">N612/K612</f>
        <v>4.9903234724910144E-2</v>
      </c>
      <c r="E612" s="225">
        <f t="shared" ref="E612:E619" si="742">O612/L612</f>
        <v>0.05</v>
      </c>
      <c r="F612"/>
      <c r="G612"/>
      <c r="H612" s="146">
        <f>SUM(CB3:CB170)+H611</f>
        <v>6873</v>
      </c>
      <c r="I612" s="146">
        <f>SUM(BO3:BO170)+I611</f>
        <v>152</v>
      </c>
      <c r="J612"/>
      <c r="K612">
        <f>K611</f>
        <v>7234</v>
      </c>
      <c r="L612">
        <f>L611</f>
        <v>160</v>
      </c>
      <c r="M612"/>
      <c r="N612">
        <f>K612-H612</f>
        <v>361</v>
      </c>
      <c r="O612">
        <f>L612-I612</f>
        <v>8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.15" x14ac:dyDescent="0.4">
      <c r="A613" s="224" t="s">
        <v>136</v>
      </c>
      <c r="B613" s="226">
        <f t="shared" si="739"/>
        <v>0.99847940282001657</v>
      </c>
      <c r="C613" s="226">
        <f t="shared" si="740"/>
        <v>1</v>
      </c>
      <c r="D613" s="225">
        <f t="shared" si="741"/>
        <v>1.5205971799834117E-3</v>
      </c>
      <c r="E613" s="225">
        <f t="shared" si="742"/>
        <v>0</v>
      </c>
      <c r="F613"/>
      <c r="G613"/>
      <c r="H613" s="146">
        <f>SUM(CC3:CC170)+H612</f>
        <v>7223</v>
      </c>
      <c r="I613" s="146">
        <f>SUM(BP3:BP170)+I612</f>
        <v>160</v>
      </c>
      <c r="J613"/>
      <c r="K613">
        <f>K611</f>
        <v>7234</v>
      </c>
      <c r="L613">
        <f>L611</f>
        <v>160</v>
      </c>
      <c r="M613"/>
      <c r="N613">
        <f t="shared" ref="N613:N619" si="743">K613-H613</f>
        <v>11</v>
      </c>
      <c r="O613">
        <f t="shared" ref="O613:O619" si="744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.15" x14ac:dyDescent="0.4">
      <c r="A614" s="224" t="s">
        <v>137</v>
      </c>
      <c r="B614" s="226">
        <f t="shared" si="739"/>
        <v>1</v>
      </c>
      <c r="C614" s="226">
        <f t="shared" si="740"/>
        <v>1</v>
      </c>
      <c r="D614" s="225">
        <f t="shared" si="741"/>
        <v>0</v>
      </c>
      <c r="E614" s="225">
        <f t="shared" si="742"/>
        <v>0</v>
      </c>
      <c r="F614"/>
      <c r="G614"/>
      <c r="H614">
        <f>SUM(CD3:CD170)+H613</f>
        <v>7234</v>
      </c>
      <c r="I614">
        <f>SUM(BQ3:BQ170)+I613</f>
        <v>160</v>
      </c>
      <c r="J614"/>
      <c r="K614">
        <f>K611</f>
        <v>7234</v>
      </c>
      <c r="L614">
        <f>L611</f>
        <v>160</v>
      </c>
      <c r="M614"/>
      <c r="N614">
        <f t="shared" si="743"/>
        <v>0</v>
      </c>
      <c r="O614">
        <f t="shared" si="744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.15" x14ac:dyDescent="0.4">
      <c r="A615" s="224" t="s">
        <v>138</v>
      </c>
      <c r="B615" s="226">
        <f t="shared" si="739"/>
        <v>1</v>
      </c>
      <c r="C615" s="226">
        <f t="shared" si="740"/>
        <v>1</v>
      </c>
      <c r="D615" s="225">
        <f t="shared" si="741"/>
        <v>0</v>
      </c>
      <c r="E615" s="225">
        <f t="shared" si="742"/>
        <v>0</v>
      </c>
      <c r="F615"/>
      <c r="G615"/>
      <c r="H615">
        <f>SUM(CE3:CE170)+H614</f>
        <v>7234</v>
      </c>
      <c r="I615">
        <f>SUM(BR3:BR170)+I614</f>
        <v>160</v>
      </c>
      <c r="J615"/>
      <c r="K615">
        <f>K611</f>
        <v>7234</v>
      </c>
      <c r="L615">
        <f>L611</f>
        <v>160</v>
      </c>
      <c r="M615"/>
      <c r="N615">
        <f t="shared" si="743"/>
        <v>0</v>
      </c>
      <c r="O615">
        <f t="shared" si="744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.15" x14ac:dyDescent="0.4">
      <c r="A616" s="224" t="s">
        <v>139</v>
      </c>
      <c r="B616" s="226">
        <f t="shared" si="739"/>
        <v>1</v>
      </c>
      <c r="C616" s="226">
        <f t="shared" si="740"/>
        <v>1</v>
      </c>
      <c r="D616" s="225">
        <f t="shared" si="741"/>
        <v>0</v>
      </c>
      <c r="E616" s="225">
        <f t="shared" si="742"/>
        <v>0</v>
      </c>
      <c r="F616"/>
      <c r="G616"/>
      <c r="H616">
        <f>SUM(CF3:CF170)+H615</f>
        <v>7234</v>
      </c>
      <c r="I616">
        <f>SUM(BS3:BS170)+I615</f>
        <v>160</v>
      </c>
      <c r="J616"/>
      <c r="K616">
        <f>K611</f>
        <v>7234</v>
      </c>
      <c r="L616">
        <f>L611</f>
        <v>160</v>
      </c>
      <c r="M616"/>
      <c r="N616">
        <f t="shared" si="743"/>
        <v>0</v>
      </c>
      <c r="O616">
        <f t="shared" si="744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.15" x14ac:dyDescent="0.4">
      <c r="A617" s="224" t="s">
        <v>140</v>
      </c>
      <c r="B617" s="226">
        <f t="shared" si="739"/>
        <v>1</v>
      </c>
      <c r="C617" s="226">
        <f t="shared" si="740"/>
        <v>1</v>
      </c>
      <c r="D617" s="225">
        <f t="shared" si="741"/>
        <v>0</v>
      </c>
      <c r="E617" s="225">
        <f t="shared" si="742"/>
        <v>0</v>
      </c>
      <c r="F617"/>
      <c r="G617"/>
      <c r="H617">
        <f>SUM(CG3:CG170)+H616</f>
        <v>7234</v>
      </c>
      <c r="I617">
        <f>SUM(BT3:BT170)+I616</f>
        <v>160</v>
      </c>
      <c r="J617"/>
      <c r="K617">
        <f>K611</f>
        <v>7234</v>
      </c>
      <c r="L617">
        <f>L611</f>
        <v>160</v>
      </c>
      <c r="M617"/>
      <c r="N617">
        <f t="shared" si="743"/>
        <v>0</v>
      </c>
      <c r="O617">
        <f t="shared" si="744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.15" x14ac:dyDescent="0.4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7234</v>
      </c>
      <c r="I618">
        <f>SUM(BU3:BU170)+I617</f>
        <v>160</v>
      </c>
      <c r="J618"/>
      <c r="K618">
        <f>K611</f>
        <v>7234</v>
      </c>
      <c r="L618">
        <f>L611</f>
        <v>160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.15" x14ac:dyDescent="0.4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7234</v>
      </c>
      <c r="I619" s="2">
        <f>SUM(BV3:BY170)+I618</f>
        <v>160</v>
      </c>
      <c r="J619"/>
      <c r="K619">
        <f>K611</f>
        <v>7234</v>
      </c>
      <c r="L619">
        <f>L611</f>
        <v>160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2.4" x14ac:dyDescent="0.3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2.4" x14ac:dyDescent="0.3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2.4" x14ac:dyDescent="0.3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2.4" x14ac:dyDescent="0.3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2.4" x14ac:dyDescent="0.3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2.4" x14ac:dyDescent="0.3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2.4" x14ac:dyDescent="0.3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2.4" x14ac:dyDescent="0.3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2.4" x14ac:dyDescent="0.3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2.4" x14ac:dyDescent="0.3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2.4" x14ac:dyDescent="0.3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2.4" x14ac:dyDescent="0.3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2.4" x14ac:dyDescent="0.3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2.4" x14ac:dyDescent="0.3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2.4" x14ac:dyDescent="0.3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2.4" x14ac:dyDescent="0.3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2.4" x14ac:dyDescent="0.3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2.4" x14ac:dyDescent="0.3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2.4" x14ac:dyDescent="0.3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2.4" x14ac:dyDescent="0.3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2.4" x14ac:dyDescent="0.3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2.4" x14ac:dyDescent="0.3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2.4" x14ac:dyDescent="0.3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2.4" x14ac:dyDescent="0.3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2.4" x14ac:dyDescent="0.3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2.4" x14ac:dyDescent="0.3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2.4" x14ac:dyDescent="0.3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2.4" x14ac:dyDescent="0.3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2.4" x14ac:dyDescent="0.3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2.4" x14ac:dyDescent="0.3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2.4" x14ac:dyDescent="0.3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2.4" x14ac:dyDescent="0.3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2.4" x14ac:dyDescent="0.3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2.4" x14ac:dyDescent="0.3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2.4" x14ac:dyDescent="0.3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2.4" x14ac:dyDescent="0.3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2.4" x14ac:dyDescent="0.3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2.4" x14ac:dyDescent="0.3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2.4" x14ac:dyDescent="0.3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2.4" x14ac:dyDescent="0.3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2.4" x14ac:dyDescent="0.3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2.4" x14ac:dyDescent="0.3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2.4" x14ac:dyDescent="0.3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2.4" x14ac:dyDescent="0.3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2.4" x14ac:dyDescent="0.3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2.4" x14ac:dyDescent="0.3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2.4" x14ac:dyDescent="0.3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2.4" x14ac:dyDescent="0.3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2.4" x14ac:dyDescent="0.3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2.4" x14ac:dyDescent="0.3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2.4" x14ac:dyDescent="0.3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2.4" x14ac:dyDescent="0.3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2.4" x14ac:dyDescent="0.3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2.4" x14ac:dyDescent="0.3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2.4" x14ac:dyDescent="0.3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2.4" x14ac:dyDescent="0.3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2.4" x14ac:dyDescent="0.3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2.4" x14ac:dyDescent="0.3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2.4" x14ac:dyDescent="0.3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2.4" x14ac:dyDescent="0.3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2.4" x14ac:dyDescent="0.3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2.4" x14ac:dyDescent="0.3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2.4" x14ac:dyDescent="0.3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2.4" x14ac:dyDescent="0.3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2.4" x14ac:dyDescent="0.3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2.4" x14ac:dyDescent="0.3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2.4" x14ac:dyDescent="0.3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2.4" x14ac:dyDescent="0.3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2.4" x14ac:dyDescent="0.3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2.4" x14ac:dyDescent="0.3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2.4" x14ac:dyDescent="0.3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2.4" x14ac:dyDescent="0.3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2.4" x14ac:dyDescent="0.3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2.4" x14ac:dyDescent="0.3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2.4" x14ac:dyDescent="0.3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2.4" x14ac:dyDescent="0.3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2.4" x14ac:dyDescent="0.3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2.4" x14ac:dyDescent="0.3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2.4" x14ac:dyDescent="0.3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2.4" x14ac:dyDescent="0.3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2.4" x14ac:dyDescent="0.3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2.4" x14ac:dyDescent="0.3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2.4" x14ac:dyDescent="0.3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2.4" x14ac:dyDescent="0.3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2.4" x14ac:dyDescent="0.3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2.4" x14ac:dyDescent="0.3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2.4" x14ac:dyDescent="0.3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2.4" x14ac:dyDescent="0.3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2.4" x14ac:dyDescent="0.3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2.4" x14ac:dyDescent="0.3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2.4" x14ac:dyDescent="0.3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2.4" x14ac:dyDescent="0.3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2.4" x14ac:dyDescent="0.3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2.4" x14ac:dyDescent="0.3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2.4" x14ac:dyDescent="0.3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2.4" x14ac:dyDescent="0.3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2.4" x14ac:dyDescent="0.3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2.4" x14ac:dyDescent="0.3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2.4" x14ac:dyDescent="0.3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2.4" x14ac:dyDescent="0.3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2.4" x14ac:dyDescent="0.3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2.4" x14ac:dyDescent="0.3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2.4" x14ac:dyDescent="0.3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2.4" x14ac:dyDescent="0.3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2.4" x14ac:dyDescent="0.3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2.4" x14ac:dyDescent="0.3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2.4" x14ac:dyDescent="0.3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2.4" x14ac:dyDescent="0.3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2.4" x14ac:dyDescent="0.3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2.4" x14ac:dyDescent="0.3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2.4" x14ac:dyDescent="0.3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2.4" x14ac:dyDescent="0.3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2.4" x14ac:dyDescent="0.3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2.4" x14ac:dyDescent="0.3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2.4" x14ac:dyDescent="0.3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2.4" x14ac:dyDescent="0.3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2.4" x14ac:dyDescent="0.3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2.4" x14ac:dyDescent="0.3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2.4" x14ac:dyDescent="0.3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2.4" x14ac:dyDescent="0.3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2.4" x14ac:dyDescent="0.3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2.4" x14ac:dyDescent="0.3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2.4" x14ac:dyDescent="0.3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2.4" x14ac:dyDescent="0.3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2.4" x14ac:dyDescent="0.3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2.4" x14ac:dyDescent="0.3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2.4" x14ac:dyDescent="0.3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2.4" x14ac:dyDescent="0.3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2.4" x14ac:dyDescent="0.3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2.4" x14ac:dyDescent="0.3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2.4" x14ac:dyDescent="0.3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2.4" x14ac:dyDescent="0.3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2.4" x14ac:dyDescent="0.3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2.4" x14ac:dyDescent="0.3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2.4" x14ac:dyDescent="0.3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2.4" x14ac:dyDescent="0.3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2.4" x14ac:dyDescent="0.3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2.4" x14ac:dyDescent="0.3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2.4" x14ac:dyDescent="0.3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2.4" x14ac:dyDescent="0.3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2.4" x14ac:dyDescent="0.3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2.4" x14ac:dyDescent="0.3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2.4" x14ac:dyDescent="0.3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2.4" x14ac:dyDescent="0.3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2.4" x14ac:dyDescent="0.3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2.4" x14ac:dyDescent="0.3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2.4" x14ac:dyDescent="0.3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2.4" x14ac:dyDescent="0.3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2.4" x14ac:dyDescent="0.3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2.4" x14ac:dyDescent="0.3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2.4" x14ac:dyDescent="0.3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2.4" x14ac:dyDescent="0.3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2.4" x14ac:dyDescent="0.3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2.4" x14ac:dyDescent="0.3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2.4" x14ac:dyDescent="0.3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2.4" x14ac:dyDescent="0.3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2.4" x14ac:dyDescent="0.3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2.4" x14ac:dyDescent="0.3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2.4" x14ac:dyDescent="0.3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2.4" x14ac:dyDescent="0.3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2.4" x14ac:dyDescent="0.3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2.4" x14ac:dyDescent="0.3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2.4" x14ac:dyDescent="0.3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2.4" x14ac:dyDescent="0.3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2.4" x14ac:dyDescent="0.3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2.4" x14ac:dyDescent="0.3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2.4" x14ac:dyDescent="0.3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2.4" x14ac:dyDescent="0.3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2.4" x14ac:dyDescent="0.3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2.4" x14ac:dyDescent="0.3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2.4" x14ac:dyDescent="0.3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2.4" x14ac:dyDescent="0.3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2.4" x14ac:dyDescent="0.3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2.4" x14ac:dyDescent="0.3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2.4" x14ac:dyDescent="0.3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2.4" x14ac:dyDescent="0.3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2.4" x14ac:dyDescent="0.3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2.4" x14ac:dyDescent="0.3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2.4" x14ac:dyDescent="0.3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2.4" x14ac:dyDescent="0.3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2.4" x14ac:dyDescent="0.3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2.4" x14ac:dyDescent="0.3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2.4" x14ac:dyDescent="0.3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2.4" x14ac:dyDescent="0.3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2.4" x14ac:dyDescent="0.3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2.4" x14ac:dyDescent="0.3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2.4" x14ac:dyDescent="0.3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2.4" x14ac:dyDescent="0.3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2.4" x14ac:dyDescent="0.3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2.4" x14ac:dyDescent="0.3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2.4" x14ac:dyDescent="0.3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2.4" x14ac:dyDescent="0.3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2.4" x14ac:dyDescent="0.3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2.4" x14ac:dyDescent="0.3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2.4" x14ac:dyDescent="0.3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2.4" x14ac:dyDescent="0.3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2.4" x14ac:dyDescent="0.3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2.4" x14ac:dyDescent="0.3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2.4" x14ac:dyDescent="0.3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2.4" x14ac:dyDescent="0.3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2.4" x14ac:dyDescent="0.3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2.4" x14ac:dyDescent="0.3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2.4" x14ac:dyDescent="0.3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2.4" x14ac:dyDescent="0.3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2.4" x14ac:dyDescent="0.3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2.4" x14ac:dyDescent="0.3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2.4" x14ac:dyDescent="0.3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2.4" x14ac:dyDescent="0.3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2.4" x14ac:dyDescent="0.3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2.4" x14ac:dyDescent="0.3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2.4" x14ac:dyDescent="0.3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2.4" x14ac:dyDescent="0.3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2.4" x14ac:dyDescent="0.3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2.4" x14ac:dyDescent="0.3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2.4" x14ac:dyDescent="0.3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2.4" x14ac:dyDescent="0.3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2.4" x14ac:dyDescent="0.3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2.4" x14ac:dyDescent="0.3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2.4" x14ac:dyDescent="0.3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2.4" x14ac:dyDescent="0.3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2.4" x14ac:dyDescent="0.3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2.4" x14ac:dyDescent="0.3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2.4" x14ac:dyDescent="0.3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2.4" x14ac:dyDescent="0.3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2.4" x14ac:dyDescent="0.3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2.4" x14ac:dyDescent="0.3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2.4" x14ac:dyDescent="0.3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2.4" x14ac:dyDescent="0.3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2.4" x14ac:dyDescent="0.3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2.4" x14ac:dyDescent="0.3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2.4" x14ac:dyDescent="0.3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2.4" x14ac:dyDescent="0.3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2.4" x14ac:dyDescent="0.3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2.4" x14ac:dyDescent="0.3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2.4" x14ac:dyDescent="0.3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2.4" x14ac:dyDescent="0.3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2.4" x14ac:dyDescent="0.3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2.4" x14ac:dyDescent="0.3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2.4" x14ac:dyDescent="0.3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2.4" x14ac:dyDescent="0.3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2.4" x14ac:dyDescent="0.3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2.4" x14ac:dyDescent="0.3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2.4" x14ac:dyDescent="0.3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2.4" x14ac:dyDescent="0.3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2.4" x14ac:dyDescent="0.3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2.4" x14ac:dyDescent="0.3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2.4" x14ac:dyDescent="0.3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2.4" x14ac:dyDescent="0.3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2.4" x14ac:dyDescent="0.3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2.4" x14ac:dyDescent="0.3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2.4" x14ac:dyDescent="0.3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2.4" x14ac:dyDescent="0.3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2.4" x14ac:dyDescent="0.3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2.4" x14ac:dyDescent="0.3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2.4" x14ac:dyDescent="0.3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2.4" x14ac:dyDescent="0.3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2.4" x14ac:dyDescent="0.3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2.4" x14ac:dyDescent="0.3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2.4" x14ac:dyDescent="0.3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2.4" x14ac:dyDescent="0.3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2.4" x14ac:dyDescent="0.3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2.4" x14ac:dyDescent="0.3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2.4" x14ac:dyDescent="0.3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2.4" x14ac:dyDescent="0.3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2.4" x14ac:dyDescent="0.3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2.4" x14ac:dyDescent="0.3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2.4" x14ac:dyDescent="0.3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2.4" x14ac:dyDescent="0.3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2.4" x14ac:dyDescent="0.3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2.4" x14ac:dyDescent="0.3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2.4" x14ac:dyDescent="0.3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2.4" x14ac:dyDescent="0.3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2.4" x14ac:dyDescent="0.3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2.4" x14ac:dyDescent="0.3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2.4" x14ac:dyDescent="0.3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2.4" x14ac:dyDescent="0.3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2.4" x14ac:dyDescent="0.3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2.4" x14ac:dyDescent="0.3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2.4" x14ac:dyDescent="0.3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2.4" x14ac:dyDescent="0.3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2.4" x14ac:dyDescent="0.3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2.4" x14ac:dyDescent="0.3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2.4" x14ac:dyDescent="0.3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2.4" x14ac:dyDescent="0.3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2.4" x14ac:dyDescent="0.3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2.4" x14ac:dyDescent="0.3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2.4" x14ac:dyDescent="0.3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2.4" x14ac:dyDescent="0.3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2.4" x14ac:dyDescent="0.3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2.4" x14ac:dyDescent="0.3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2.4" x14ac:dyDescent="0.3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2.4" x14ac:dyDescent="0.3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2.4" x14ac:dyDescent="0.3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2.4" x14ac:dyDescent="0.3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2.4" x14ac:dyDescent="0.3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2.4" x14ac:dyDescent="0.3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2.4" x14ac:dyDescent="0.3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2.4" x14ac:dyDescent="0.3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2.4" x14ac:dyDescent="0.3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2.4" x14ac:dyDescent="0.3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2.4" x14ac:dyDescent="0.3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2.4" x14ac:dyDescent="0.3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2.4" x14ac:dyDescent="0.3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2.4" x14ac:dyDescent="0.3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2.4" x14ac:dyDescent="0.3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2.4" x14ac:dyDescent="0.3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2.4" x14ac:dyDescent="0.3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2.4" x14ac:dyDescent="0.3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2.4" x14ac:dyDescent="0.3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2.4" x14ac:dyDescent="0.3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2.4" x14ac:dyDescent="0.3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2.4" x14ac:dyDescent="0.3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2.4" x14ac:dyDescent="0.3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2.4" x14ac:dyDescent="0.3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2.4" x14ac:dyDescent="0.3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2.4" x14ac:dyDescent="0.3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2.4" x14ac:dyDescent="0.3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2.4" x14ac:dyDescent="0.3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2.4" x14ac:dyDescent="0.3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2.4" x14ac:dyDescent="0.3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2.4" x14ac:dyDescent="0.3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2.4" x14ac:dyDescent="0.3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2.4" x14ac:dyDescent="0.3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2.4" x14ac:dyDescent="0.3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2.4" x14ac:dyDescent="0.3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2.4" x14ac:dyDescent="0.3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2.4" x14ac:dyDescent="0.3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2.4" x14ac:dyDescent="0.3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2.4" x14ac:dyDescent="0.3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2.4" x14ac:dyDescent="0.3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2.4" x14ac:dyDescent="0.3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2.4" x14ac:dyDescent="0.3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2.4" x14ac:dyDescent="0.3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2.4" x14ac:dyDescent="0.3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2.4" x14ac:dyDescent="0.3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2.4" x14ac:dyDescent="0.3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2.4" x14ac:dyDescent="0.3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2.4" x14ac:dyDescent="0.3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2.4" x14ac:dyDescent="0.3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2.4" x14ac:dyDescent="0.3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2.4" x14ac:dyDescent="0.3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2.4" x14ac:dyDescent="0.3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2.4" x14ac:dyDescent="0.3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2.4" x14ac:dyDescent="0.3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2.4" x14ac:dyDescent="0.3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2.4" x14ac:dyDescent="0.3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2.4" x14ac:dyDescent="0.3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2.4" x14ac:dyDescent="0.3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2.4" x14ac:dyDescent="0.3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2.4" x14ac:dyDescent="0.3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2.4" x14ac:dyDescent="0.3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2.4" x14ac:dyDescent="0.3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2.4" x14ac:dyDescent="0.3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2.4" x14ac:dyDescent="0.3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2.4" x14ac:dyDescent="0.3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2.4" x14ac:dyDescent="0.3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2.4" x14ac:dyDescent="0.3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2.4" x14ac:dyDescent="0.3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2.4" x14ac:dyDescent="0.3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2.4" x14ac:dyDescent="0.3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2.4" x14ac:dyDescent="0.3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2.4" x14ac:dyDescent="0.3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2.4" x14ac:dyDescent="0.3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2.4" x14ac:dyDescent="0.3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2.4" x14ac:dyDescent="0.3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2.4" x14ac:dyDescent="0.3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2.4" x14ac:dyDescent="0.3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2.4" x14ac:dyDescent="0.3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2.4" x14ac:dyDescent="0.3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2.4" x14ac:dyDescent="0.3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2.4" x14ac:dyDescent="0.3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2.4" x14ac:dyDescent="0.3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2.4" x14ac:dyDescent="0.3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2.4" x14ac:dyDescent="0.3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2.4" x14ac:dyDescent="0.3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2.4" x14ac:dyDescent="0.3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2.4" x14ac:dyDescent="0.3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2.4" x14ac:dyDescent="0.3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2.4" x14ac:dyDescent="0.3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2.4" x14ac:dyDescent="0.3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2.4" x14ac:dyDescent="0.3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2.4" x14ac:dyDescent="0.3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2.4" x14ac:dyDescent="0.3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2.4" x14ac:dyDescent="0.3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2.4" x14ac:dyDescent="0.3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2.4" x14ac:dyDescent="0.3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2.4" x14ac:dyDescent="0.3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2.4" x14ac:dyDescent="0.3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2.4" x14ac:dyDescent="0.3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2.4" x14ac:dyDescent="0.3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2.4" x14ac:dyDescent="0.3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2.4" x14ac:dyDescent="0.3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2.4" x14ac:dyDescent="0.3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2.4" x14ac:dyDescent="0.3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2.4" x14ac:dyDescent="0.3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2.4" x14ac:dyDescent="0.3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2.4" x14ac:dyDescent="0.3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2.4" x14ac:dyDescent="0.3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2.4" x14ac:dyDescent="0.3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2.4" x14ac:dyDescent="0.3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2.4" x14ac:dyDescent="0.3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2.4" x14ac:dyDescent="0.3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2.4" x14ac:dyDescent="0.3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2.4" x14ac:dyDescent="0.3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2.4" x14ac:dyDescent="0.3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2.4" x14ac:dyDescent="0.3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2.4" x14ac:dyDescent="0.3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2.4" x14ac:dyDescent="0.3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2.4" x14ac:dyDescent="0.3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2.4" x14ac:dyDescent="0.3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2.4" x14ac:dyDescent="0.3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2.4" x14ac:dyDescent="0.3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2.4" x14ac:dyDescent="0.3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2.4" x14ac:dyDescent="0.3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2.4" x14ac:dyDescent="0.3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2.4" x14ac:dyDescent="0.3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2.4" x14ac:dyDescent="0.3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2.4" x14ac:dyDescent="0.3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2.4" x14ac:dyDescent="0.3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2.4" x14ac:dyDescent="0.3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2.4" x14ac:dyDescent="0.3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2.4" x14ac:dyDescent="0.3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2.4" x14ac:dyDescent="0.3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2.4" x14ac:dyDescent="0.3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2.4" x14ac:dyDescent="0.3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2.4" x14ac:dyDescent="0.3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2.4" x14ac:dyDescent="0.3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2.4" x14ac:dyDescent="0.3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2.4" x14ac:dyDescent="0.3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2.4" x14ac:dyDescent="0.3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2.4" x14ac:dyDescent="0.3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2.4" x14ac:dyDescent="0.3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2.4" x14ac:dyDescent="0.3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2.4" x14ac:dyDescent="0.3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2.4" x14ac:dyDescent="0.3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2.4" x14ac:dyDescent="0.3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2.4" x14ac:dyDescent="0.3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2.4" x14ac:dyDescent="0.3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2.4" x14ac:dyDescent="0.3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2.4" x14ac:dyDescent="0.3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2.4" x14ac:dyDescent="0.3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2.4" x14ac:dyDescent="0.3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2.4" x14ac:dyDescent="0.3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2.4" x14ac:dyDescent="0.3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2.4" x14ac:dyDescent="0.3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2.4" x14ac:dyDescent="0.3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2.4" x14ac:dyDescent="0.3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2.4" x14ac:dyDescent="0.3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2.4" x14ac:dyDescent="0.3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2.4" x14ac:dyDescent="0.3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2.4" x14ac:dyDescent="0.3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2.4" x14ac:dyDescent="0.3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2.4" x14ac:dyDescent="0.3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2.4" x14ac:dyDescent="0.3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2.4" x14ac:dyDescent="0.3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2.4" x14ac:dyDescent="0.3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2.4" x14ac:dyDescent="0.3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2.4" x14ac:dyDescent="0.3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2.4" x14ac:dyDescent="0.3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2.4" x14ac:dyDescent="0.3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2.4" x14ac:dyDescent="0.3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2.4" x14ac:dyDescent="0.3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2.4" x14ac:dyDescent="0.3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2.4" x14ac:dyDescent="0.3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2.4" x14ac:dyDescent="0.3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2.4" x14ac:dyDescent="0.3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2.4" x14ac:dyDescent="0.3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2.4" x14ac:dyDescent="0.3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2.4" x14ac:dyDescent="0.3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2.4" x14ac:dyDescent="0.3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2.4" x14ac:dyDescent="0.3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2.4" x14ac:dyDescent="0.3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2.4" x14ac:dyDescent="0.3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2.4" x14ac:dyDescent="0.3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2.4" x14ac:dyDescent="0.3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2.4" x14ac:dyDescent="0.3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2.4" x14ac:dyDescent="0.3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2.4" x14ac:dyDescent="0.3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2.4" x14ac:dyDescent="0.3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2.4" x14ac:dyDescent="0.3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2.4" x14ac:dyDescent="0.3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2.4" x14ac:dyDescent="0.3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2.4" x14ac:dyDescent="0.3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2.4" x14ac:dyDescent="0.3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2.4" x14ac:dyDescent="0.3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2.4" x14ac:dyDescent="0.3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2.4" x14ac:dyDescent="0.3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2.4" x14ac:dyDescent="0.3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2.4" x14ac:dyDescent="0.3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2.4" x14ac:dyDescent="0.3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2.4" x14ac:dyDescent="0.3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2.4" x14ac:dyDescent="0.3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2.4" x14ac:dyDescent="0.3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2.4" x14ac:dyDescent="0.3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2.4" x14ac:dyDescent="0.3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2.4" x14ac:dyDescent="0.3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2.4" x14ac:dyDescent="0.3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2.4" x14ac:dyDescent="0.3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2.4" x14ac:dyDescent="0.3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2.4" x14ac:dyDescent="0.3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2.4" x14ac:dyDescent="0.3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2.4" x14ac:dyDescent="0.3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2.4" x14ac:dyDescent="0.3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2.4" x14ac:dyDescent="0.3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2.4" x14ac:dyDescent="0.3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2.4" x14ac:dyDescent="0.3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2.4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2.4" x14ac:dyDescent="0.3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2.4" x14ac:dyDescent="0.3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2.4" x14ac:dyDescent="0.3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2.4" x14ac:dyDescent="0.3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2.4" x14ac:dyDescent="0.3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2.4" x14ac:dyDescent="0.3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2.4" x14ac:dyDescent="0.3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2.4" x14ac:dyDescent="0.3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2.4" x14ac:dyDescent="0.3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2.4" x14ac:dyDescent="0.3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2.4" x14ac:dyDescent="0.3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2.4" x14ac:dyDescent="0.3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2.4" x14ac:dyDescent="0.3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2.4" x14ac:dyDescent="0.3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2.4" x14ac:dyDescent="0.3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2.4" x14ac:dyDescent="0.3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2.4" x14ac:dyDescent="0.3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2.4" x14ac:dyDescent="0.3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2.4" x14ac:dyDescent="0.3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2.4" x14ac:dyDescent="0.3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2.4" x14ac:dyDescent="0.3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2.4" x14ac:dyDescent="0.3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2.4" x14ac:dyDescent="0.3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2.4" x14ac:dyDescent="0.3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2.4" x14ac:dyDescent="0.3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2.4" x14ac:dyDescent="0.3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2.4" x14ac:dyDescent="0.3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2.4" x14ac:dyDescent="0.3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2.4" x14ac:dyDescent="0.3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2.4" x14ac:dyDescent="0.3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2.4" x14ac:dyDescent="0.3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2.4" x14ac:dyDescent="0.3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2.4" x14ac:dyDescent="0.3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2.4" x14ac:dyDescent="0.3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2.4" x14ac:dyDescent="0.3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2.4" x14ac:dyDescent="0.3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2.4" x14ac:dyDescent="0.3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2.4" x14ac:dyDescent="0.3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2.4" x14ac:dyDescent="0.3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2.4" x14ac:dyDescent="0.3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2.4" x14ac:dyDescent="0.3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2.4" x14ac:dyDescent="0.3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2.4" x14ac:dyDescent="0.3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2.4" x14ac:dyDescent="0.3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2.4" x14ac:dyDescent="0.3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2.4" x14ac:dyDescent="0.3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2.4" x14ac:dyDescent="0.3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2.4" x14ac:dyDescent="0.3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2.4" x14ac:dyDescent="0.3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2.4" x14ac:dyDescent="0.3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2.4" x14ac:dyDescent="0.3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2.4" x14ac:dyDescent="0.3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2.4" x14ac:dyDescent="0.3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2.4" x14ac:dyDescent="0.3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2.4" x14ac:dyDescent="0.3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2.4" x14ac:dyDescent="0.3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2.4" x14ac:dyDescent="0.3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2.4" x14ac:dyDescent="0.3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2.4" x14ac:dyDescent="0.3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2.4" x14ac:dyDescent="0.3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2.4" x14ac:dyDescent="0.3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2.4" x14ac:dyDescent="0.3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2.4" x14ac:dyDescent="0.3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2.4" x14ac:dyDescent="0.3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2.4" x14ac:dyDescent="0.3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2.4" x14ac:dyDescent="0.3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2.4" x14ac:dyDescent="0.3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2.4" x14ac:dyDescent="0.3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2.4" x14ac:dyDescent="0.3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2.4" x14ac:dyDescent="0.3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2.4" x14ac:dyDescent="0.3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2.4" x14ac:dyDescent="0.3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2.4" x14ac:dyDescent="0.3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2.4" x14ac:dyDescent="0.3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2.4" x14ac:dyDescent="0.3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2.4" x14ac:dyDescent="0.3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2.4" x14ac:dyDescent="0.3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2.4" x14ac:dyDescent="0.3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2.4" x14ac:dyDescent="0.3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2.4" x14ac:dyDescent="0.3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2.4" x14ac:dyDescent="0.3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2.4" x14ac:dyDescent="0.3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2.4" x14ac:dyDescent="0.3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2.4" x14ac:dyDescent="0.3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2.4" x14ac:dyDescent="0.3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2.4" x14ac:dyDescent="0.3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2.4" x14ac:dyDescent="0.3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2.4" x14ac:dyDescent="0.3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2.4" x14ac:dyDescent="0.3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2.4" x14ac:dyDescent="0.3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2.4" x14ac:dyDescent="0.3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2.4" x14ac:dyDescent="0.3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2.4" x14ac:dyDescent="0.3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2.4" x14ac:dyDescent="0.3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2.4" x14ac:dyDescent="0.3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2.4" x14ac:dyDescent="0.3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2.4" x14ac:dyDescent="0.3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2.4" x14ac:dyDescent="0.3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2.4" x14ac:dyDescent="0.3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2.4" x14ac:dyDescent="0.3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2.4" x14ac:dyDescent="0.3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2.4" x14ac:dyDescent="0.3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2.4" x14ac:dyDescent="0.3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2.4" x14ac:dyDescent="0.3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2.4" x14ac:dyDescent="0.3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2.4" x14ac:dyDescent="0.3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2.4" x14ac:dyDescent="0.3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2.4" x14ac:dyDescent="0.3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2.4" x14ac:dyDescent="0.3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2.4" x14ac:dyDescent="0.3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2.4" x14ac:dyDescent="0.3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2.4" x14ac:dyDescent="0.3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2.4" x14ac:dyDescent="0.3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2.4" x14ac:dyDescent="0.3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2.4" x14ac:dyDescent="0.3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2.4" x14ac:dyDescent="0.3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2.4" x14ac:dyDescent="0.3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2.4" x14ac:dyDescent="0.3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2.4" x14ac:dyDescent="0.3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2.4" x14ac:dyDescent="0.3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2.4" x14ac:dyDescent="0.3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2.4" x14ac:dyDescent="0.3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2.4" x14ac:dyDescent="0.3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2.4" x14ac:dyDescent="0.3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2.4" x14ac:dyDescent="0.3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2.4" x14ac:dyDescent="0.3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2.4" x14ac:dyDescent="0.3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2.4" x14ac:dyDescent="0.3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2.4" x14ac:dyDescent="0.3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2.4" x14ac:dyDescent="0.3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2.4" x14ac:dyDescent="0.3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2.4" x14ac:dyDescent="0.3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2.4" x14ac:dyDescent="0.3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2.4" x14ac:dyDescent="0.3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2.4" x14ac:dyDescent="0.3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2.4" x14ac:dyDescent="0.3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2.4" x14ac:dyDescent="0.3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2.4" x14ac:dyDescent="0.3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2.4" x14ac:dyDescent="0.3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2.4" x14ac:dyDescent="0.3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2.4" x14ac:dyDescent="0.3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2.4" x14ac:dyDescent="0.3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2.4" x14ac:dyDescent="0.3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2.4" x14ac:dyDescent="0.3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2.4" x14ac:dyDescent="0.3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2.4" x14ac:dyDescent="0.3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2.4" x14ac:dyDescent="0.3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2.4" x14ac:dyDescent="0.3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2.4" x14ac:dyDescent="0.3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2.4" x14ac:dyDescent="0.3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2.4" x14ac:dyDescent="0.3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2.4" x14ac:dyDescent="0.3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2.4" x14ac:dyDescent="0.3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2.4" x14ac:dyDescent="0.3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2.4" x14ac:dyDescent="0.3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2.4" x14ac:dyDescent="0.3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2.4" x14ac:dyDescent="0.3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2.4" x14ac:dyDescent="0.3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2.4" x14ac:dyDescent="0.3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2.4" x14ac:dyDescent="0.3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2.4" x14ac:dyDescent="0.3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2.4" x14ac:dyDescent="0.3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2.4" x14ac:dyDescent="0.3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2.4" x14ac:dyDescent="0.3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2.4" x14ac:dyDescent="0.3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2.4" x14ac:dyDescent="0.3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2.4" x14ac:dyDescent="0.3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2.4" x14ac:dyDescent="0.3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2.4" x14ac:dyDescent="0.3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2.4" x14ac:dyDescent="0.3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2.4" x14ac:dyDescent="0.3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2.4" x14ac:dyDescent="0.3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2.4" x14ac:dyDescent="0.3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2.4" x14ac:dyDescent="0.3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2.4" x14ac:dyDescent="0.3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2.4" x14ac:dyDescent="0.3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2.4" x14ac:dyDescent="0.3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2.4" x14ac:dyDescent="0.3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2.4" x14ac:dyDescent="0.3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2.4" x14ac:dyDescent="0.3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2.4" x14ac:dyDescent="0.3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2.4" x14ac:dyDescent="0.3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2.4" x14ac:dyDescent="0.3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2.4" x14ac:dyDescent="0.3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2.4" x14ac:dyDescent="0.3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2.4" x14ac:dyDescent="0.3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2.4" x14ac:dyDescent="0.3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2.4" x14ac:dyDescent="0.3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2.4" x14ac:dyDescent="0.3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2.4" x14ac:dyDescent="0.3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2.4" x14ac:dyDescent="0.3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2.4" x14ac:dyDescent="0.3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2.4" x14ac:dyDescent="0.3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2.4" x14ac:dyDescent="0.3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2.4" x14ac:dyDescent="0.3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2.4" x14ac:dyDescent="0.3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2.4" x14ac:dyDescent="0.3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2.4" x14ac:dyDescent="0.3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2.4" x14ac:dyDescent="0.3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2.4" x14ac:dyDescent="0.3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2.4" x14ac:dyDescent="0.3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2.4" x14ac:dyDescent="0.3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2.4" x14ac:dyDescent="0.3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2.4" x14ac:dyDescent="0.3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2.4" x14ac:dyDescent="0.3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2.4" x14ac:dyDescent="0.3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2.4" x14ac:dyDescent="0.3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2.4" x14ac:dyDescent="0.3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2.4" x14ac:dyDescent="0.3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2.4" x14ac:dyDescent="0.3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2.4" x14ac:dyDescent="0.3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2.4" x14ac:dyDescent="0.3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2.4" x14ac:dyDescent="0.3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2.4" x14ac:dyDescent="0.3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2.4" x14ac:dyDescent="0.3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2.4" x14ac:dyDescent="0.3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2.4" x14ac:dyDescent="0.3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2.4" x14ac:dyDescent="0.3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2.4" x14ac:dyDescent="0.3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2.4" x14ac:dyDescent="0.3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2.4" x14ac:dyDescent="0.3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2.4" x14ac:dyDescent="0.3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2.4" x14ac:dyDescent="0.3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2.4" x14ac:dyDescent="0.3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2.4" x14ac:dyDescent="0.3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2.4" x14ac:dyDescent="0.3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2.4" x14ac:dyDescent="0.3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2.4" x14ac:dyDescent="0.3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2.4" x14ac:dyDescent="0.3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2.4" x14ac:dyDescent="0.3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2.4" x14ac:dyDescent="0.3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2.4" x14ac:dyDescent="0.3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2.4" x14ac:dyDescent="0.3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2.4" x14ac:dyDescent="0.3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2.4" x14ac:dyDescent="0.3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2.4" x14ac:dyDescent="0.3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2.4" x14ac:dyDescent="0.3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2.4" x14ac:dyDescent="0.3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2.4" x14ac:dyDescent="0.3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2.4" x14ac:dyDescent="0.3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2.4" x14ac:dyDescent="0.3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2.4" x14ac:dyDescent="0.3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2.4" x14ac:dyDescent="0.3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2.4" x14ac:dyDescent="0.3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2.4" x14ac:dyDescent="0.3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2.4" x14ac:dyDescent="0.3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2.4" x14ac:dyDescent="0.3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2.4" x14ac:dyDescent="0.3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2.4" x14ac:dyDescent="0.3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2.4" x14ac:dyDescent="0.3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2.4" x14ac:dyDescent="0.3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2.4" x14ac:dyDescent="0.3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2.4" x14ac:dyDescent="0.3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2.4" x14ac:dyDescent="0.3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2.4" x14ac:dyDescent="0.3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2.4" x14ac:dyDescent="0.3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2.4" x14ac:dyDescent="0.3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2.4" x14ac:dyDescent="0.3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2.4" x14ac:dyDescent="0.3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2.4" x14ac:dyDescent="0.3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2.4" x14ac:dyDescent="0.3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2.4" x14ac:dyDescent="0.3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2.4" x14ac:dyDescent="0.3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2.4" x14ac:dyDescent="0.3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2.4" x14ac:dyDescent="0.3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2.4" x14ac:dyDescent="0.3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2.4" x14ac:dyDescent="0.3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2.4" x14ac:dyDescent="0.3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2.4" x14ac:dyDescent="0.3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2.4" x14ac:dyDescent="0.3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2.4" x14ac:dyDescent="0.3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2.4" x14ac:dyDescent="0.3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2.4" x14ac:dyDescent="0.3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2.4" x14ac:dyDescent="0.3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2.4" x14ac:dyDescent="0.3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2.4" x14ac:dyDescent="0.3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2.4" x14ac:dyDescent="0.3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2.4" x14ac:dyDescent="0.3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2.4" x14ac:dyDescent="0.3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2.4" x14ac:dyDescent="0.3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2.4" x14ac:dyDescent="0.3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2.4" x14ac:dyDescent="0.3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2.4" x14ac:dyDescent="0.3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2.4" x14ac:dyDescent="0.3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2.4" x14ac:dyDescent="0.3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2.4" x14ac:dyDescent="0.3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2.4" x14ac:dyDescent="0.3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2.4" x14ac:dyDescent="0.3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2.4" x14ac:dyDescent="0.3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2.4" x14ac:dyDescent="0.3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2.4" x14ac:dyDescent="0.3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2.4" x14ac:dyDescent="0.3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2.4" x14ac:dyDescent="0.3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2.4" x14ac:dyDescent="0.3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2.4" x14ac:dyDescent="0.3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2.4" x14ac:dyDescent="0.3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2.4" x14ac:dyDescent="0.3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2.4" x14ac:dyDescent="0.3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2.4" x14ac:dyDescent="0.3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2.4" x14ac:dyDescent="0.3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2.4" x14ac:dyDescent="0.3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2.4" x14ac:dyDescent="0.3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2.4" x14ac:dyDescent="0.3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2.4" x14ac:dyDescent="0.3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2.4" x14ac:dyDescent="0.3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2.4" x14ac:dyDescent="0.3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2.4" x14ac:dyDescent="0.3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2.4" x14ac:dyDescent="0.3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2.4" x14ac:dyDescent="0.3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2.4" x14ac:dyDescent="0.3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2.4" x14ac:dyDescent="0.3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2.4" x14ac:dyDescent="0.3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2.4" x14ac:dyDescent="0.3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2.4" x14ac:dyDescent="0.3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2.4" x14ac:dyDescent="0.3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2.4" x14ac:dyDescent="0.3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2.4" x14ac:dyDescent="0.3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2.4" x14ac:dyDescent="0.3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2.4" x14ac:dyDescent="0.3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2.4" x14ac:dyDescent="0.3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2.4" x14ac:dyDescent="0.3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2.4" x14ac:dyDescent="0.3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2.4" x14ac:dyDescent="0.3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2.4" x14ac:dyDescent="0.3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2.4" x14ac:dyDescent="0.3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2.4" x14ac:dyDescent="0.3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2.4" x14ac:dyDescent="0.3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2.4" x14ac:dyDescent="0.3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2.4" x14ac:dyDescent="0.3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2.4" x14ac:dyDescent="0.3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2.4" x14ac:dyDescent="0.3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2.4" x14ac:dyDescent="0.3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2.4" x14ac:dyDescent="0.3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2.4" x14ac:dyDescent="0.3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2.4" x14ac:dyDescent="0.3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2.4" x14ac:dyDescent="0.3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2.4" x14ac:dyDescent="0.3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2.4" x14ac:dyDescent="0.3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2.4" x14ac:dyDescent="0.3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2.4" x14ac:dyDescent="0.3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2.4" x14ac:dyDescent="0.3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2.4" x14ac:dyDescent="0.3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2.4" x14ac:dyDescent="0.3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2.4" x14ac:dyDescent="0.3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2.4" x14ac:dyDescent="0.3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2.4" x14ac:dyDescent="0.3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2.4" x14ac:dyDescent="0.3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2.4" x14ac:dyDescent="0.3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2.4" x14ac:dyDescent="0.3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2.4" x14ac:dyDescent="0.3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2.4" x14ac:dyDescent="0.3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2.4" x14ac:dyDescent="0.3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2.4" x14ac:dyDescent="0.3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2.4" x14ac:dyDescent="0.3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2.4" x14ac:dyDescent="0.3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2.4" x14ac:dyDescent="0.3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2.4" x14ac:dyDescent="0.3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2.4" x14ac:dyDescent="0.3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2.4" x14ac:dyDescent="0.3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2.4" x14ac:dyDescent="0.3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2.4" x14ac:dyDescent="0.3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2.4" x14ac:dyDescent="0.3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2.4" x14ac:dyDescent="0.3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2.4" x14ac:dyDescent="0.3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2.4" x14ac:dyDescent="0.3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2.4" x14ac:dyDescent="0.3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2.4" x14ac:dyDescent="0.3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2.4" x14ac:dyDescent="0.3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2.4" x14ac:dyDescent="0.3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2.4" x14ac:dyDescent="0.3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2.4" x14ac:dyDescent="0.3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2.4" x14ac:dyDescent="0.3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2.4" x14ac:dyDescent="0.3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2.4" x14ac:dyDescent="0.3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2.4" x14ac:dyDescent="0.3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2.4" x14ac:dyDescent="0.3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2.4" x14ac:dyDescent="0.3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2.4" x14ac:dyDescent="0.3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2.4" x14ac:dyDescent="0.3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2.4" x14ac:dyDescent="0.3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2.4" x14ac:dyDescent="0.3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2.4" x14ac:dyDescent="0.3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2.4" x14ac:dyDescent="0.3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2.4" x14ac:dyDescent="0.3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2.4" x14ac:dyDescent="0.3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2.4" x14ac:dyDescent="0.3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2.4" x14ac:dyDescent="0.3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2.4" x14ac:dyDescent="0.3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2.4" x14ac:dyDescent="0.3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2.4" x14ac:dyDescent="0.3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2.4" x14ac:dyDescent="0.3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2.4" x14ac:dyDescent="0.3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2.4" x14ac:dyDescent="0.3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2.4" x14ac:dyDescent="0.3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2.4" x14ac:dyDescent="0.3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2.4" x14ac:dyDescent="0.3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2.4" x14ac:dyDescent="0.3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2.4" x14ac:dyDescent="0.3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2.4" x14ac:dyDescent="0.3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2.4" x14ac:dyDescent="0.3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2.4" x14ac:dyDescent="0.3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2.4" x14ac:dyDescent="0.3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2.4" x14ac:dyDescent="0.3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2.4" x14ac:dyDescent="0.3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2.4" x14ac:dyDescent="0.3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2.4" x14ac:dyDescent="0.3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2.4" x14ac:dyDescent="0.3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2.4" x14ac:dyDescent="0.3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2.4" x14ac:dyDescent="0.3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2.4" x14ac:dyDescent="0.3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2.4" x14ac:dyDescent="0.3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2.4" x14ac:dyDescent="0.3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2.4" x14ac:dyDescent="0.3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2.4" x14ac:dyDescent="0.3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2.4" x14ac:dyDescent="0.3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2.4" x14ac:dyDescent="0.3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2.4" x14ac:dyDescent="0.3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2.4" x14ac:dyDescent="0.3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2.4" x14ac:dyDescent="0.3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2.4" x14ac:dyDescent="0.3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2.4" x14ac:dyDescent="0.3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2.4" x14ac:dyDescent="0.3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2.4" x14ac:dyDescent="0.3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2.4" x14ac:dyDescent="0.3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2.4" x14ac:dyDescent="0.3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2.4" x14ac:dyDescent="0.3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2.4" x14ac:dyDescent="0.3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2.4" x14ac:dyDescent="0.3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2.4" x14ac:dyDescent="0.3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2.4" x14ac:dyDescent="0.3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2.4" x14ac:dyDescent="0.3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2.4" x14ac:dyDescent="0.3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2.4" x14ac:dyDescent="0.3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2.4" x14ac:dyDescent="0.3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2.4" x14ac:dyDescent="0.3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2.4" x14ac:dyDescent="0.3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2.4" x14ac:dyDescent="0.3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2.4" x14ac:dyDescent="0.3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2.4" x14ac:dyDescent="0.3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2.4" x14ac:dyDescent="0.3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2.4" x14ac:dyDescent="0.3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2.4" x14ac:dyDescent="0.3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2.4" x14ac:dyDescent="0.3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2.4" x14ac:dyDescent="0.3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2.4" x14ac:dyDescent="0.3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2.4" x14ac:dyDescent="0.3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2.4" x14ac:dyDescent="0.3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2.4" x14ac:dyDescent="0.3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2.4" x14ac:dyDescent="0.3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2.4" x14ac:dyDescent="0.3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2.4" x14ac:dyDescent="0.3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2.4" x14ac:dyDescent="0.3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2.4" x14ac:dyDescent="0.3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2.4" x14ac:dyDescent="0.3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2.4" x14ac:dyDescent="0.3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2.4" x14ac:dyDescent="0.3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2.4" x14ac:dyDescent="0.3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2.4" x14ac:dyDescent="0.3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2.4" x14ac:dyDescent="0.3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2.4" x14ac:dyDescent="0.3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2.4" x14ac:dyDescent="0.3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2.4" x14ac:dyDescent="0.3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2.4" x14ac:dyDescent="0.3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2.4" x14ac:dyDescent="0.3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2.4" x14ac:dyDescent="0.3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2.4" x14ac:dyDescent="0.3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2.4" x14ac:dyDescent="0.3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2.4" x14ac:dyDescent="0.3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2.4" x14ac:dyDescent="0.3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2.4" x14ac:dyDescent="0.3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2.4" x14ac:dyDescent="0.3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2.4" x14ac:dyDescent="0.3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2.4" x14ac:dyDescent="0.3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2.4" x14ac:dyDescent="0.3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2.4" x14ac:dyDescent="0.3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2.4" x14ac:dyDescent="0.3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2.4" x14ac:dyDescent="0.3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2.4" x14ac:dyDescent="0.3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2.4" x14ac:dyDescent="0.3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2.4" x14ac:dyDescent="0.3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2.4" x14ac:dyDescent="0.3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2.4" x14ac:dyDescent="0.3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2.4" x14ac:dyDescent="0.3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2.4" x14ac:dyDescent="0.3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2.4" x14ac:dyDescent="0.3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2.4" x14ac:dyDescent="0.3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2.4" x14ac:dyDescent="0.3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2.4" x14ac:dyDescent="0.3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2.4" x14ac:dyDescent="0.3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2.4" x14ac:dyDescent="0.3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2.4" x14ac:dyDescent="0.3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2.4" x14ac:dyDescent="0.3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2.4" x14ac:dyDescent="0.3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2.4" x14ac:dyDescent="0.3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2.4" x14ac:dyDescent="0.3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2.4" x14ac:dyDescent="0.3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2.4" x14ac:dyDescent="0.3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2.4" x14ac:dyDescent="0.3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2.4" x14ac:dyDescent="0.3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2.4" x14ac:dyDescent="0.3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2.4" x14ac:dyDescent="0.3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2.4" x14ac:dyDescent="0.3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2.4" x14ac:dyDescent="0.3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2.4" x14ac:dyDescent="0.3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2.4" x14ac:dyDescent="0.3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2.4" x14ac:dyDescent="0.3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2.4" x14ac:dyDescent="0.3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2.4" x14ac:dyDescent="0.3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2.4" x14ac:dyDescent="0.3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2.4" x14ac:dyDescent="0.3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2.4" x14ac:dyDescent="0.3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2.4" x14ac:dyDescent="0.3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2.4" x14ac:dyDescent="0.3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2.4" x14ac:dyDescent="0.3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2.4" x14ac:dyDescent="0.3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2.4" x14ac:dyDescent="0.3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2.4" x14ac:dyDescent="0.3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2.4" x14ac:dyDescent="0.3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2.4" x14ac:dyDescent="0.3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2.4" x14ac:dyDescent="0.3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2.4" x14ac:dyDescent="0.3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2.4" x14ac:dyDescent="0.3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2.4" x14ac:dyDescent="0.3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2.4" x14ac:dyDescent="0.3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2.4" x14ac:dyDescent="0.3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2.4" x14ac:dyDescent="0.3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2.4" x14ac:dyDescent="0.3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2.4" x14ac:dyDescent="0.3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2.4" x14ac:dyDescent="0.3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2.4" x14ac:dyDescent="0.3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2.4" x14ac:dyDescent="0.3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2.4" x14ac:dyDescent="0.3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2.4" x14ac:dyDescent="0.3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2.4" x14ac:dyDescent="0.3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2.4" x14ac:dyDescent="0.3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2.4" x14ac:dyDescent="0.3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2.4" x14ac:dyDescent="0.3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2.4" x14ac:dyDescent="0.3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2.4" x14ac:dyDescent="0.3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2.4" x14ac:dyDescent="0.3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2.4" x14ac:dyDescent="0.3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2.4" x14ac:dyDescent="0.3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2.4" x14ac:dyDescent="0.3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2.4" x14ac:dyDescent="0.3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2.4" x14ac:dyDescent="0.3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2.4" x14ac:dyDescent="0.3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2.4" x14ac:dyDescent="0.3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2.4" x14ac:dyDescent="0.3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2.4" x14ac:dyDescent="0.3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2.4" x14ac:dyDescent="0.3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2.4" x14ac:dyDescent="0.3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2.4" x14ac:dyDescent="0.3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2.4" x14ac:dyDescent="0.3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2.4" x14ac:dyDescent="0.3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2.4" x14ac:dyDescent="0.3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2.4" x14ac:dyDescent="0.3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2.4" x14ac:dyDescent="0.3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2.4" x14ac:dyDescent="0.3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2.4" x14ac:dyDescent="0.3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2.4" x14ac:dyDescent="0.3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2.4" x14ac:dyDescent="0.3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2.4" x14ac:dyDescent="0.3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2.4" x14ac:dyDescent="0.3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2.4" x14ac:dyDescent="0.3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2.4" x14ac:dyDescent="0.3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2.4" x14ac:dyDescent="0.3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2.4" x14ac:dyDescent="0.3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2.4" x14ac:dyDescent="0.3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2.4" x14ac:dyDescent="0.3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2.4" x14ac:dyDescent="0.3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2.4" x14ac:dyDescent="0.3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2.4" x14ac:dyDescent="0.3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2.4" x14ac:dyDescent="0.3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2.4" x14ac:dyDescent="0.3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2.4" x14ac:dyDescent="0.3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2.4" x14ac:dyDescent="0.3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2.4" x14ac:dyDescent="0.3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2.4" x14ac:dyDescent="0.3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2.4" x14ac:dyDescent="0.3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2.4" x14ac:dyDescent="0.3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2.4" x14ac:dyDescent="0.3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2.4" x14ac:dyDescent="0.3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2.4" x14ac:dyDescent="0.3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2.4" x14ac:dyDescent="0.3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2.4" x14ac:dyDescent="0.3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2.4" x14ac:dyDescent="0.3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2.4" x14ac:dyDescent="0.3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2.4" x14ac:dyDescent="0.3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2.4" x14ac:dyDescent="0.3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2.4" x14ac:dyDescent="0.3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2.4" x14ac:dyDescent="0.3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2.4" x14ac:dyDescent="0.3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2.4" x14ac:dyDescent="0.3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2.4" x14ac:dyDescent="0.3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2.4" x14ac:dyDescent="0.3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2.4" x14ac:dyDescent="0.3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2.4" x14ac:dyDescent="0.3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2.4" x14ac:dyDescent="0.3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2.4" x14ac:dyDescent="0.3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2.4" x14ac:dyDescent="0.3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2.4" x14ac:dyDescent="0.3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2.4" x14ac:dyDescent="0.3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2.4" x14ac:dyDescent="0.3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2.4" x14ac:dyDescent="0.3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2.4" x14ac:dyDescent="0.3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2.4" x14ac:dyDescent="0.3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2.4" x14ac:dyDescent="0.3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2.4" x14ac:dyDescent="0.3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2.4" x14ac:dyDescent="0.3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2.4" x14ac:dyDescent="0.3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2.4" x14ac:dyDescent="0.3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2.4" x14ac:dyDescent="0.3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2.4" x14ac:dyDescent="0.3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2.4" x14ac:dyDescent="0.3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2.4" x14ac:dyDescent="0.3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2.4" x14ac:dyDescent="0.3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2.4" x14ac:dyDescent="0.3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2.4" x14ac:dyDescent="0.3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2.4" x14ac:dyDescent="0.3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2.4" x14ac:dyDescent="0.3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2.4" x14ac:dyDescent="0.3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2.4" x14ac:dyDescent="0.3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2.4" x14ac:dyDescent="0.3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2.4" x14ac:dyDescent="0.3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2.4" x14ac:dyDescent="0.3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2.4" x14ac:dyDescent="0.3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2.4" x14ac:dyDescent="0.3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2.4" x14ac:dyDescent="0.3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2.4" x14ac:dyDescent="0.3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2.4" x14ac:dyDescent="0.3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2.4" x14ac:dyDescent="0.3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2.4" x14ac:dyDescent="0.3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2.4" x14ac:dyDescent="0.3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2.4" x14ac:dyDescent="0.3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2.4" x14ac:dyDescent="0.3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2.4" x14ac:dyDescent="0.3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2.4" x14ac:dyDescent="0.3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2.4" x14ac:dyDescent="0.3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2.4" x14ac:dyDescent="0.3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2.4" x14ac:dyDescent="0.3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2.4" x14ac:dyDescent="0.3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2.4" x14ac:dyDescent="0.3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2.4" x14ac:dyDescent="0.3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2.4" x14ac:dyDescent="0.3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2.4" x14ac:dyDescent="0.3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2.4" x14ac:dyDescent="0.3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2.4" x14ac:dyDescent="0.3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2.4" x14ac:dyDescent="0.3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2.4" x14ac:dyDescent="0.3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2.4" x14ac:dyDescent="0.3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2.4" x14ac:dyDescent="0.3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2.4" x14ac:dyDescent="0.3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2.4" x14ac:dyDescent="0.3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2.4" x14ac:dyDescent="0.3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2.4" x14ac:dyDescent="0.3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2.4" x14ac:dyDescent="0.3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2.4" x14ac:dyDescent="0.3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2.4" x14ac:dyDescent="0.3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2.4" x14ac:dyDescent="0.3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2.4" x14ac:dyDescent="0.3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2.4" x14ac:dyDescent="0.3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2.4" x14ac:dyDescent="0.3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2.4" x14ac:dyDescent="0.3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2.4" x14ac:dyDescent="0.3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2.4" x14ac:dyDescent="0.3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2.4" x14ac:dyDescent="0.3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2.4" x14ac:dyDescent="0.3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2.4" x14ac:dyDescent="0.3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2.4" x14ac:dyDescent="0.3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2.4" x14ac:dyDescent="0.3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2.4" x14ac:dyDescent="0.3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2.4" x14ac:dyDescent="0.3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2.4" x14ac:dyDescent="0.3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2.4" x14ac:dyDescent="0.3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2.4" x14ac:dyDescent="0.3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2.4" x14ac:dyDescent="0.3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2.4" x14ac:dyDescent="0.3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2.4" x14ac:dyDescent="0.3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2.4" x14ac:dyDescent="0.3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2.4" x14ac:dyDescent="0.3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2.4" x14ac:dyDescent="0.3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2.4" x14ac:dyDescent="0.3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2.4" x14ac:dyDescent="0.3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2.4" x14ac:dyDescent="0.3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2.4" x14ac:dyDescent="0.3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2.4" x14ac:dyDescent="0.3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2.4" x14ac:dyDescent="0.3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2.4" x14ac:dyDescent="0.3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2.4" x14ac:dyDescent="0.3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2.4" x14ac:dyDescent="0.3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2.4" x14ac:dyDescent="0.3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2.4" x14ac:dyDescent="0.3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2.4" x14ac:dyDescent="0.3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2.4" x14ac:dyDescent="0.3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2.4" x14ac:dyDescent="0.3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2.4" x14ac:dyDescent="0.3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2.4" x14ac:dyDescent="0.3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2.4" x14ac:dyDescent="0.3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2.4" x14ac:dyDescent="0.3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2.4" x14ac:dyDescent="0.3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2.4" x14ac:dyDescent="0.3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2.4" x14ac:dyDescent="0.3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2.4" x14ac:dyDescent="0.3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2.4" x14ac:dyDescent="0.3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2.4" x14ac:dyDescent="0.3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2.4" x14ac:dyDescent="0.3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2.4" x14ac:dyDescent="0.3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2.4" x14ac:dyDescent="0.3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2.4" x14ac:dyDescent="0.3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2.4" x14ac:dyDescent="0.3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2.4" x14ac:dyDescent="0.3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2.4" x14ac:dyDescent="0.3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2.4" x14ac:dyDescent="0.3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2.4" x14ac:dyDescent="0.3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2.4" x14ac:dyDescent="0.3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2.4" x14ac:dyDescent="0.3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2.4" x14ac:dyDescent="0.3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2.4" x14ac:dyDescent="0.3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2.4" x14ac:dyDescent="0.3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2.4" x14ac:dyDescent="0.3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2.4" x14ac:dyDescent="0.3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2.4" x14ac:dyDescent="0.3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2.4" x14ac:dyDescent="0.3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2.4" x14ac:dyDescent="0.3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2.4" x14ac:dyDescent="0.3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2.4" x14ac:dyDescent="0.3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2.4" x14ac:dyDescent="0.3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2.4" x14ac:dyDescent="0.3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2.4" x14ac:dyDescent="0.3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2.4" x14ac:dyDescent="0.3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2.4" x14ac:dyDescent="0.3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2.4" x14ac:dyDescent="0.3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2.4" x14ac:dyDescent="0.3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2.4" x14ac:dyDescent="0.3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2.4" x14ac:dyDescent="0.3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2.4" x14ac:dyDescent="0.3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2.4" x14ac:dyDescent="0.3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2.4" x14ac:dyDescent="0.3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2.4" x14ac:dyDescent="0.3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2.4" x14ac:dyDescent="0.3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2.4" x14ac:dyDescent="0.3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2.4" x14ac:dyDescent="0.3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2.4" x14ac:dyDescent="0.3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2.4" x14ac:dyDescent="0.3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2.4" x14ac:dyDescent="0.3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2.4" x14ac:dyDescent="0.3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2.4" x14ac:dyDescent="0.3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2.4" x14ac:dyDescent="0.3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2.4" x14ac:dyDescent="0.3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2.4" x14ac:dyDescent="0.3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2.4" x14ac:dyDescent="0.3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2.4" x14ac:dyDescent="0.3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2.4" x14ac:dyDescent="0.3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2.4" x14ac:dyDescent="0.3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2.4" x14ac:dyDescent="0.3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2.4" x14ac:dyDescent="0.3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2.4" x14ac:dyDescent="0.3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2.4" x14ac:dyDescent="0.3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2.4" x14ac:dyDescent="0.3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2.4" x14ac:dyDescent="0.3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2.4" x14ac:dyDescent="0.3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2.4" x14ac:dyDescent="0.3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2.4" x14ac:dyDescent="0.3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2.4" x14ac:dyDescent="0.3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2.4" x14ac:dyDescent="0.3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2.4" x14ac:dyDescent="0.3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2.4" x14ac:dyDescent="0.3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2.4" x14ac:dyDescent="0.3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2.4" x14ac:dyDescent="0.3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2.4" x14ac:dyDescent="0.3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2.4" x14ac:dyDescent="0.3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2.4" x14ac:dyDescent="0.3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2.4" x14ac:dyDescent="0.3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2.4" x14ac:dyDescent="0.3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2.4" x14ac:dyDescent="0.3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2.4" x14ac:dyDescent="0.3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2.4" x14ac:dyDescent="0.3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2.4" x14ac:dyDescent="0.3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2.4" x14ac:dyDescent="0.3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2.4" x14ac:dyDescent="0.3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2.4" x14ac:dyDescent="0.3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2.4" x14ac:dyDescent="0.3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2.4" x14ac:dyDescent="0.3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2.4" x14ac:dyDescent="0.3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2.4" x14ac:dyDescent="0.3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2.4" x14ac:dyDescent="0.3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2.4" x14ac:dyDescent="0.3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2.4" x14ac:dyDescent="0.3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2.4" x14ac:dyDescent="0.3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2.4" x14ac:dyDescent="0.3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2.4" x14ac:dyDescent="0.3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2.4" x14ac:dyDescent="0.3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2.4" x14ac:dyDescent="0.3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2.4" x14ac:dyDescent="0.3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2.4" x14ac:dyDescent="0.3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2.4" x14ac:dyDescent="0.3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2.4" x14ac:dyDescent="0.3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2.4" x14ac:dyDescent="0.3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2.4" x14ac:dyDescent="0.3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2.4" x14ac:dyDescent="0.3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2.4" x14ac:dyDescent="0.3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2.4" x14ac:dyDescent="0.3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2.4" x14ac:dyDescent="0.3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2.4" x14ac:dyDescent="0.3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2.4" x14ac:dyDescent="0.3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2.4" x14ac:dyDescent="0.3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2.4" x14ac:dyDescent="0.3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2.4" x14ac:dyDescent="0.3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2.4" x14ac:dyDescent="0.3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2.4" x14ac:dyDescent="0.3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2.4" x14ac:dyDescent="0.3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2.4" x14ac:dyDescent="0.3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2.4" x14ac:dyDescent="0.3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2.4" x14ac:dyDescent="0.3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2.4" x14ac:dyDescent="0.3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2.4" x14ac:dyDescent="0.3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2.4" x14ac:dyDescent="0.3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2.4" x14ac:dyDescent="0.3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2.4" x14ac:dyDescent="0.3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2.4" x14ac:dyDescent="0.3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2.4" x14ac:dyDescent="0.3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2.4" x14ac:dyDescent="0.3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2.4" x14ac:dyDescent="0.3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2.4" x14ac:dyDescent="0.3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2.4" x14ac:dyDescent="0.3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2.4" x14ac:dyDescent="0.3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2.4" x14ac:dyDescent="0.3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2.4" x14ac:dyDescent="0.3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2.4" x14ac:dyDescent="0.3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2.4" x14ac:dyDescent="0.3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2.4" x14ac:dyDescent="0.3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2.4" x14ac:dyDescent="0.3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2.4" x14ac:dyDescent="0.3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2.4" x14ac:dyDescent="0.3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2.4" x14ac:dyDescent="0.3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2.4" x14ac:dyDescent="0.3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2.4" x14ac:dyDescent="0.3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2.4" x14ac:dyDescent="0.3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2.4" x14ac:dyDescent="0.3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2.4" x14ac:dyDescent="0.3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2.4" x14ac:dyDescent="0.3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2.4" x14ac:dyDescent="0.3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2.4" x14ac:dyDescent="0.3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2.4" x14ac:dyDescent="0.3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2.4" x14ac:dyDescent="0.3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2.4" x14ac:dyDescent="0.3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2.4" x14ac:dyDescent="0.3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2.4" x14ac:dyDescent="0.3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2.4" x14ac:dyDescent="0.3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2.4" x14ac:dyDescent="0.3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2.4" x14ac:dyDescent="0.3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2.4" x14ac:dyDescent="0.3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2.4" x14ac:dyDescent="0.3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2.4" x14ac:dyDescent="0.3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2.4" x14ac:dyDescent="0.3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2.4" x14ac:dyDescent="0.3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2.4" x14ac:dyDescent="0.3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2.4" x14ac:dyDescent="0.3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2.4" x14ac:dyDescent="0.3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2.4" x14ac:dyDescent="0.3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2.4" x14ac:dyDescent="0.3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2.4" x14ac:dyDescent="0.3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2.4" x14ac:dyDescent="0.3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2.4" x14ac:dyDescent="0.3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2.4" x14ac:dyDescent="0.3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2.4" x14ac:dyDescent="0.3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2.4" x14ac:dyDescent="0.3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2.4" x14ac:dyDescent="0.3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2.4" x14ac:dyDescent="0.3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2.4" x14ac:dyDescent="0.3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2.4" x14ac:dyDescent="0.3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2.4" x14ac:dyDescent="0.3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2.4" x14ac:dyDescent="0.3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2.4" x14ac:dyDescent="0.3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2.4" x14ac:dyDescent="0.3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2.4" x14ac:dyDescent="0.3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2.4" x14ac:dyDescent="0.3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2.4" x14ac:dyDescent="0.3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2.4" x14ac:dyDescent="0.3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2.4" x14ac:dyDescent="0.3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2.4" x14ac:dyDescent="0.3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2.4" x14ac:dyDescent="0.3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2.4" x14ac:dyDescent="0.3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2.4" x14ac:dyDescent="0.3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2.4" x14ac:dyDescent="0.3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2.4" x14ac:dyDescent="0.3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2.4" x14ac:dyDescent="0.3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2.4" x14ac:dyDescent="0.3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2.4" x14ac:dyDescent="0.3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2.4" x14ac:dyDescent="0.3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2.4" x14ac:dyDescent="0.3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2.4" x14ac:dyDescent="0.3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2.4" x14ac:dyDescent="0.3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2.4" x14ac:dyDescent="0.3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2.4" x14ac:dyDescent="0.3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2.4" x14ac:dyDescent="0.3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2.4" x14ac:dyDescent="0.3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2.4" x14ac:dyDescent="0.3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2.4" x14ac:dyDescent="0.3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2.4" x14ac:dyDescent="0.3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2.4" x14ac:dyDescent="0.3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2.4" x14ac:dyDescent="0.3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2.4" x14ac:dyDescent="0.3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2.4" x14ac:dyDescent="0.3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2.4" x14ac:dyDescent="0.3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2.4" x14ac:dyDescent="0.3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2.4" x14ac:dyDescent="0.3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2.4" x14ac:dyDescent="0.3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2.4" x14ac:dyDescent="0.3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2.4" x14ac:dyDescent="0.3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2.4" x14ac:dyDescent="0.3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2.4" x14ac:dyDescent="0.3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2.4" x14ac:dyDescent="0.3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2.4" x14ac:dyDescent="0.3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2.4" x14ac:dyDescent="0.3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2.4" x14ac:dyDescent="0.3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2.4" x14ac:dyDescent="0.3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2.4" x14ac:dyDescent="0.3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2.4" x14ac:dyDescent="0.3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2.4" x14ac:dyDescent="0.3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2.4" x14ac:dyDescent="0.3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2.4" x14ac:dyDescent="0.3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2.4" x14ac:dyDescent="0.3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2.4" x14ac:dyDescent="0.3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2.4" x14ac:dyDescent="0.3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2.4" x14ac:dyDescent="0.3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2.4" x14ac:dyDescent="0.3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2.4" x14ac:dyDescent="0.3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2.4" x14ac:dyDescent="0.3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2.4" x14ac:dyDescent="0.3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2.4" x14ac:dyDescent="0.3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2.4" x14ac:dyDescent="0.3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2.4" x14ac:dyDescent="0.3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2.4" x14ac:dyDescent="0.3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2.4" x14ac:dyDescent="0.3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2.4" x14ac:dyDescent="0.3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2.4" x14ac:dyDescent="0.3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2.4" x14ac:dyDescent="0.3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2.4" x14ac:dyDescent="0.3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2.4" x14ac:dyDescent="0.3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2.4" x14ac:dyDescent="0.3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2.4" x14ac:dyDescent="0.3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2.4" x14ac:dyDescent="0.3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2.4" x14ac:dyDescent="0.3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2.4" x14ac:dyDescent="0.3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2.4" x14ac:dyDescent="0.3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2.4" x14ac:dyDescent="0.3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2.4" x14ac:dyDescent="0.3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2.4" x14ac:dyDescent="0.3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2.4" x14ac:dyDescent="0.3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2.4" x14ac:dyDescent="0.3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2.4" x14ac:dyDescent="0.3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2.4" x14ac:dyDescent="0.3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2.4" x14ac:dyDescent="0.3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2.4" x14ac:dyDescent="0.3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2.4" x14ac:dyDescent="0.3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2.4" x14ac:dyDescent="0.3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2.4" x14ac:dyDescent="0.3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2.4" x14ac:dyDescent="0.3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2.4" x14ac:dyDescent="0.3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2.4" x14ac:dyDescent="0.3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2.4" x14ac:dyDescent="0.3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2.4" x14ac:dyDescent="0.3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2.4" x14ac:dyDescent="0.3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2.4" x14ac:dyDescent="0.3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2.4" x14ac:dyDescent="0.3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2.4" x14ac:dyDescent="0.3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2.4" x14ac:dyDescent="0.3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2.4" x14ac:dyDescent="0.3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2.4" x14ac:dyDescent="0.3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2.4" x14ac:dyDescent="0.3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2.4" x14ac:dyDescent="0.3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2.4" x14ac:dyDescent="0.3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2.4" x14ac:dyDescent="0.3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2.4" x14ac:dyDescent="0.3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2.4" x14ac:dyDescent="0.3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2.4" x14ac:dyDescent="0.3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2.4" x14ac:dyDescent="0.3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2.4" x14ac:dyDescent="0.3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2.4" x14ac:dyDescent="0.3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2.4" x14ac:dyDescent="0.3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2.4" x14ac:dyDescent="0.3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2.4" x14ac:dyDescent="0.3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2.4" x14ac:dyDescent="0.3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2.4" x14ac:dyDescent="0.3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2.4" x14ac:dyDescent="0.3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2.4" x14ac:dyDescent="0.3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2.4" x14ac:dyDescent="0.3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2.4" x14ac:dyDescent="0.3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2.4" x14ac:dyDescent="0.3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2.4" x14ac:dyDescent="0.3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2.4" x14ac:dyDescent="0.3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2.4" x14ac:dyDescent="0.3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2.4" x14ac:dyDescent="0.3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2.4" x14ac:dyDescent="0.3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2.4" x14ac:dyDescent="0.3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2.4" x14ac:dyDescent="0.3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2.4" x14ac:dyDescent="0.3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2.4" x14ac:dyDescent="0.3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2.4" x14ac:dyDescent="0.3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2.4" x14ac:dyDescent="0.3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2.4" x14ac:dyDescent="0.3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2.4" x14ac:dyDescent="0.3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2.4" x14ac:dyDescent="0.3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2.4" x14ac:dyDescent="0.3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2.4" x14ac:dyDescent="0.3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2.4" x14ac:dyDescent="0.3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2.4" x14ac:dyDescent="0.3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2.4" x14ac:dyDescent="0.3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2.4" x14ac:dyDescent="0.3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2.4" x14ac:dyDescent="0.3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2.4" x14ac:dyDescent="0.3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2.4" x14ac:dyDescent="0.3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2.4" x14ac:dyDescent="0.3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2.4" x14ac:dyDescent="0.3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2.4" x14ac:dyDescent="0.3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2.4" x14ac:dyDescent="0.3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2.4" x14ac:dyDescent="0.3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2.4" x14ac:dyDescent="0.3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2.4" x14ac:dyDescent="0.3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2.4" x14ac:dyDescent="0.3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2.4" x14ac:dyDescent="0.3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2.4" x14ac:dyDescent="0.3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2.4" x14ac:dyDescent="0.3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2.4" x14ac:dyDescent="0.3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2.4" x14ac:dyDescent="0.3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2.4" x14ac:dyDescent="0.3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2.4" x14ac:dyDescent="0.3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2.4" x14ac:dyDescent="0.3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2.4" x14ac:dyDescent="0.3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2.4" x14ac:dyDescent="0.3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2.4" x14ac:dyDescent="0.3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2.4" x14ac:dyDescent="0.3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2.4" x14ac:dyDescent="0.3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2.4" x14ac:dyDescent="0.3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2.4" x14ac:dyDescent="0.3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2.4" x14ac:dyDescent="0.3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2.4" x14ac:dyDescent="0.3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2.4" x14ac:dyDescent="0.3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2.4" x14ac:dyDescent="0.3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2.4" x14ac:dyDescent="0.3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2.4" x14ac:dyDescent="0.3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2.4" x14ac:dyDescent="0.3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2.4" x14ac:dyDescent="0.3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2.4" x14ac:dyDescent="0.3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2.4" x14ac:dyDescent="0.3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2.4" x14ac:dyDescent="0.3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2.4" x14ac:dyDescent="0.3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2.4" x14ac:dyDescent="0.3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2.4" x14ac:dyDescent="0.3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2.4" x14ac:dyDescent="0.3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2.4" x14ac:dyDescent="0.3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2.4" x14ac:dyDescent="0.3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2.4" x14ac:dyDescent="0.3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2.4" x14ac:dyDescent="0.3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2.4" x14ac:dyDescent="0.3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2.4" x14ac:dyDescent="0.3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2.4" x14ac:dyDescent="0.3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2.4" x14ac:dyDescent="0.3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2.4" x14ac:dyDescent="0.3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2.4" x14ac:dyDescent="0.3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2.4" x14ac:dyDescent="0.3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2.4" x14ac:dyDescent="0.35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2.4" x14ac:dyDescent="0.35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2.4" x14ac:dyDescent="0.35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2.4" x14ac:dyDescent="0.35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2.4" x14ac:dyDescent="0.35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2.4" x14ac:dyDescent="0.35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2.4" x14ac:dyDescent="0.35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2.4" x14ac:dyDescent="0.35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2.4" x14ac:dyDescent="0.35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2.4" x14ac:dyDescent="0.35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2.4" x14ac:dyDescent="0.35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2.4" x14ac:dyDescent="0.35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2.4" x14ac:dyDescent="0.35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2.4" x14ac:dyDescent="0.35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2.4" x14ac:dyDescent="0.35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2.4" x14ac:dyDescent="0.35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586:U586"/>
    <mergeCell ref="A456:U456"/>
    <mergeCell ref="A457:U457"/>
    <mergeCell ref="A261:U261"/>
    <mergeCell ref="A326:U326"/>
    <mergeCell ref="A391:U391"/>
    <mergeCell ref="A521:U521"/>
    <mergeCell ref="A522:U522"/>
    <mergeCell ref="A1:L1"/>
    <mergeCell ref="M1:U1"/>
    <mergeCell ref="A66:U66"/>
    <mergeCell ref="A131:U131"/>
    <mergeCell ref="A196:U196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Synthèse</vt:lpstr>
      <vt:lpstr>Comptage Vitesse Sens 1 60 Min</vt:lpstr>
      <vt:lpstr>debit_total</vt:lpstr>
      <vt:lpstr>'Comptage Vitesse Sens 1 60 Min'!Zone_d_impression</vt:lpstr>
      <vt:lpstr>Synthèse!Zone_d_impression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Mourad CHERFI</cp:lastModifiedBy>
  <cp:lastPrinted>2021-03-16T07:56:20Z</cp:lastPrinted>
  <dcterms:created xsi:type="dcterms:W3CDTF">1998-02-14T17:46:59Z</dcterms:created>
  <dcterms:modified xsi:type="dcterms:W3CDTF">2021-03-31T08:45:08Z</dcterms:modified>
</cp:coreProperties>
</file>